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3.xml" ContentType="application/vnd.openxmlformats-officedocument.spreadsheetml.comments+xml"/>
  <Override PartName="/xl/theme/theme1.xml" ContentType="application/vnd.openxmlformats-officedocument.theme+xml"/>
  <Override PartName="/xl/drawings/drawing1.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ummary" sheetId="2" state="visible" r:id="rId4"/>
    <sheet name="Checklist" sheetId="3" state="visible" r:id="rId5"/>
  </sheets>
  <definedNames>
    <definedName function="false" hidden="false" localSheetId="2" name="_xlnm.Print_Titles" vbProcedure="false">Checklist!$4:$4</definedName>
    <definedName function="false" hidden="true" localSheetId="2" name="_xlnm._FilterDatabase" vbProcedure="false">Checklist!$A$4:$K$44</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Kiseki Labs</author>
  </authors>
  <commentList>
    <comment ref="H4" authorId="0">
      <text>
        <r>
          <rPr>
            <sz val="10"/>
            <rFont val="Arial"/>
            <family val="2"/>
          </rPr>
          <t xml:space="preserve">Gates can't be N/A. A gate marked N/A turns red and counts as open on the Summary tab.</t>
        </r>
      </text>
    </comment>
  </commentList>
</comments>
</file>

<file path=xl/sharedStrings.xml><?xml version="1.0" encoding="utf-8"?>
<sst xmlns="http://schemas.openxmlformats.org/spreadsheetml/2006/main" count="385" uniqueCount="229">
  <si>
    <t xml:space="preserve">The Go-Live Gate: tracker</t>
  </si>
  <si>
    <t xml:space="preserve">Kiseki Labs · questions to answer before an AI pilot goes into production · Edition 01, October 2026</t>
  </si>
  <si>
    <t xml:space="preserve">What this is</t>
  </si>
  <si>
    <t xml:space="preserve">The spreadsheet version of The Go-Live Gate checklist: 40 items in eight areas, 12 of them gates. Use it to track owners, status and evidence after the review meeting. The Summary tab works out the verdict as you go.</t>
  </si>
  <si>
    <t xml:space="preserve">1. Run the review</t>
  </si>
  <si>
    <t xml:space="preserve">Put four to six people in a room for 60 minutes: the business owner, the engineering lead who built the pilot, whoever will run it in production, and someone from risk or security. Go through the Checklist tab section by section.</t>
  </si>
  <si>
    <t xml:space="preserve">2. Fill in the amber cells</t>
  </si>
  <si>
    <t xml:space="preserve">Only the pale amber columns on the Checklist tab are for you to edit: Owner (name), Status, Due date, Evidence link and Notes. Everything else is the checklist itself or a formula.</t>
  </si>
  <si>
    <t xml:space="preserve">3. Be strict about Done</t>
  </si>
  <si>
    <t xml:space="preserve">Mark an item Done only if you could show the evidence today. "We think so" counts as Not started or In progress. So do "nearly", "it's in the backlog" and "the vendor says it does".</t>
  </si>
  <si>
    <t xml:space="preserve">4. Use N/A sparingly</t>
  </si>
  <si>
    <t xml:space="preserve">An ordinary item can be N/A when it genuinely cannot apply; write the reason in Notes. N/A items drop out of the total. Gates can never be N/A: a gate marked N/A turns red and counts as open.</t>
  </si>
  <si>
    <t xml:space="preserve">5. Read the verdict</t>
  </si>
  <si>
    <t xml:space="preserve">Summary tab. Ship: all 12 gates Done and at least 80% of applicable items Done. Ship with conditions: all gates Done and 60% to 79%. Not yet: any gate open, or below 60%.</t>
  </si>
  <si>
    <t xml:space="preserve">6. Record the sign-off</t>
  </si>
  <si>
    <t xml:space="preserve">When the verdict is Ship or Ship with conditions, fill in the sign-off block on the Summary tab and set the next review date. For conditions, every open item needs an owner and a due date.</t>
  </si>
  <si>
    <t xml:space="preserve">Thresholds</t>
  </si>
  <si>
    <t xml:space="preserve">The 80% and 60% thresholds are Kiseki Labs' recommendation, not an industry standard. They sit in the blue cells on the Summary tab if your organisation wants to set its own.</t>
  </si>
  <si>
    <t xml:space="preserve">Example of a completed row</t>
  </si>
  <si>
    <t xml:space="preserve">#</t>
  </si>
  <si>
    <t xml:space="preserve">2.1</t>
  </si>
  <si>
    <t xml:space="preserve">Item (abridged)</t>
  </si>
  <si>
    <t xml:space="preserve">Fixed test set of real cases with expected answers</t>
  </si>
  <si>
    <t xml:space="preserve">Gate</t>
  </si>
  <si>
    <t xml:space="preserve">Y</t>
  </si>
  <si>
    <t xml:space="preserve">Owner (name)</t>
  </si>
  <si>
    <t xml:space="preserve">J. Okafor, Head of Data</t>
  </si>
  <si>
    <t xml:space="preserve">Status</t>
  </si>
  <si>
    <t xml:space="preserve">Done</t>
  </si>
  <si>
    <t xml:space="preserve">Due date</t>
  </si>
  <si>
    <t xml:space="preserve">14/11/2026</t>
  </si>
  <si>
    <t xml:space="preserve">Evidence link</t>
  </si>
  <si>
    <t xml:space="preserve">https://intranet.example.com/ai/claims-triage/eval-v3</t>
  </si>
  <si>
    <t xml:space="preserve">Notes</t>
  </si>
  <si>
    <t xml:space="preserve">62 cases from last quarter's claims, signed off by two senior handlers</t>
  </si>
  <si>
    <t xml:space="preserve">Legend</t>
  </si>
  <si>
    <t xml:space="preserve">Pale amber</t>
  </si>
  <si>
    <t xml:space="preserve">Cells for you to fill in.</t>
  </si>
  <si>
    <t xml:space="preserve">Blue text</t>
  </si>
  <si>
    <t xml:space="preserve">Thresholds you can change (Summary tab).</t>
  </si>
  <si>
    <t xml:space="preserve">Paper rows</t>
  </si>
  <si>
    <t xml:space="preserve">Gate items: must be Done before go-live.</t>
  </si>
  <si>
    <t xml:space="preserve">Next step</t>
  </si>
  <si>
    <t xml:space="preserve">Open gates? Request an executive briefing: https://www.kisekilabs.com/book-a-call/</t>
  </si>
  <si>
    <t xml:space="preserve">The Go-Live Gate: summary</t>
  </si>
  <si>
    <t xml:space="preserve">Everything on this tab is calculated from the Checklist tab, except the blue thresholds and the amber sign-off cells.</t>
  </si>
  <si>
    <t xml:space="preserve">Verdict</t>
  </si>
  <si>
    <t xml:space="preserve">Why</t>
  </si>
  <si>
    <t xml:space="preserve">Gates</t>
  </si>
  <si>
    <t xml:space="preserve">Gates passed (Done)</t>
  </si>
  <si>
    <t xml:space="preserve">Gates still open</t>
  </si>
  <si>
    <t xml:space="preserve">Gates wrongly marked N/A (count as open)</t>
  </si>
  <si>
    <t xml:space="preserve">Items (total)</t>
  </si>
  <si>
    <t xml:space="preserve">Items marked N/A (non-gates only)</t>
  </si>
  <si>
    <t xml:space="preserve">Items that apply</t>
  </si>
  <si>
    <t xml:space="preserve">Items passed (Done)</t>
  </si>
  <si>
    <t xml:space="preserve">Items passed, % of those that apply</t>
  </si>
  <si>
    <t xml:space="preserve">Items in progress</t>
  </si>
  <si>
    <t xml:space="preserve">Threshold: Ship (share of items Done)</t>
  </si>
  <si>
    <t xml:space="preserve">Kiseki Labs recommendation; change if your organisation sets its own.</t>
  </si>
  <si>
    <t xml:space="preserve">Threshold: Ship with conditions (floor)</t>
  </si>
  <si>
    <t xml:space="preserve">By section</t>
  </si>
  <si>
    <t xml:space="preserve">Section</t>
  </si>
  <si>
    <t xml:space="preserve">Items</t>
  </si>
  <si>
    <t xml:space="preserve">Gates done</t>
  </si>
  <si>
    <t xml:space="preserve">Gates open</t>
  </si>
  <si>
    <t xml:space="preserve">01 Value and ownership</t>
  </si>
  <si>
    <t xml:space="preserve">02 Evaluation and ground truth</t>
  </si>
  <si>
    <t xml:space="preserve">03 Data and security boundaries</t>
  </si>
  <si>
    <t xml:space="preserve">04 Failure behaviour and human review</t>
  </si>
  <si>
    <t xml:space="preserve">05 Cost and performance</t>
  </si>
  <si>
    <t xml:space="preserve">06 Operations and change</t>
  </si>
  <si>
    <t xml:space="preserve">07 Handover and ownership</t>
  </si>
  <si>
    <t xml:space="preserve">08 Governance and compliance</t>
  </si>
  <si>
    <t xml:space="preserve">Total</t>
  </si>
  <si>
    <t xml:space="preserve">How the verdict is decided</t>
  </si>
  <si>
    <t xml:space="preserve">Ship</t>
  </si>
  <si>
    <t xml:space="preserve">All 12 gates, and 32 or more of 40 items (80% or more). Put every open item on a dated list with an owner. Book the first production review for 30 days after launch and score the checklist again there.</t>
  </si>
  <si>
    <t xml:space="preserve">Ship with conditions</t>
  </si>
  <si>
    <t xml:space="preserve">All 12 gates, and 24 to 31 of 40 items (60% to 79%). Write each condition down with an owner and a date, ideally within 60 days. Limit exposure until they close: a named user group, capped volume, or running alongside the current process. If a condition misses its date, the verdict reverts to Not yet.</t>
  </si>
  <si>
    <t xml:space="preserve">Not yet</t>
  </si>
  <si>
    <t xml:space="preserve">Any gate open, or fewer than 24 of 40 items. Close the gates first. They are usually weeks of work rather than months. If the pressure to launch is real, run the system in shadow, alongside the current process with nobody acting on its output, while you close them. Don't call that go-live.</t>
  </si>
  <si>
    <t xml:space="preserve">Sign-off</t>
  </si>
  <si>
    <t xml:space="preserve">Role</t>
  </si>
  <si>
    <t xml:space="preserve">Name</t>
  </si>
  <si>
    <t xml:space="preserve">Date</t>
  </si>
  <si>
    <t xml:space="preserve">Business owner</t>
  </si>
  <si>
    <t xml:space="preserve">Risk and compliance</t>
  </si>
  <si>
    <t xml:space="preserve">Engineering lead</t>
  </si>
  <si>
    <t xml:space="preserve">Next review date</t>
  </si>
  <si>
    <t xml:space="preserve">The Go-Live Gate: checklist</t>
  </si>
  <si>
    <t xml:space="preserve">Edit only the pale amber columns. Gate rows (paper shading) must all be Done before go-live.</t>
  </si>
  <si>
    <t xml:space="preserve">Item</t>
  </si>
  <si>
    <t xml:space="preserve">Why it matters</t>
  </si>
  <si>
    <t xml:space="preserve">Gate (Y/N)</t>
  </si>
  <si>
    <t xml:space="preserve">Suggested owner (role)</t>
  </si>
  <si>
    <t xml:space="preserve">1.1</t>
  </si>
  <si>
    <t xml:space="preserve">One named person owns the business outcome and has the authority to stop the project.</t>
  </si>
  <si>
    <t xml:space="preserve">A pilot without an owner drifts. Nobody signs it off, and nobody switches it off either.</t>
  </si>
  <si>
    <t xml:space="preserve">Executive sponsor</t>
  </si>
  <si>
    <t xml:space="preserve">Not started</t>
  </si>
  <si>
    <t xml:space="preserve">1.2</t>
  </si>
  <si>
    <t xml:space="preserve">The success metric, its target and a review date were written down before the results came in.</t>
  </si>
  <si>
    <t xml:space="preserve">Pre-registering the bet stops a disappointing result being redefined as a success after the fact.</t>
  </si>
  <si>
    <t xml:space="preserve">1.3</t>
  </si>
  <si>
    <t xml:space="preserve">There is a measured baseline for the current process: time, cost and error rate on real work.</t>
  </si>
  <si>
    <t xml:space="preserve">"It feels faster" does not survive a budget review. The improvement is only as credible as the baseline.</t>
  </si>
  <si>
    <t xml:space="preserve">N</t>
  </si>
  <si>
    <t xml:space="preserve">Operations lead</t>
  </si>
  <si>
    <t xml:space="preserve">1.4</t>
  </si>
  <si>
    <t xml:space="preserve">The business case counts the outcome of the whole workflow, not the speed-up on a single task.</t>
  </si>
  <si>
    <t xml:space="preserve">A step that runs ten times faster rarely makes the job ten times faster. The board is paying for the job.</t>
  </si>
  <si>
    <t xml:space="preserve">Finance partner</t>
  </si>
  <si>
    <t xml:space="preserve">1.5</t>
  </si>
  <si>
    <t xml:space="preserve">There is a written kill criterion: the result, or the date, at which the project stops or is rethought.</t>
  </si>
  <si>
    <t xml:space="preserve">Projects that cannot fail never get stopped. They just stop being mentioned.</t>
  </si>
  <si>
    <t xml:space="preserve">There is a fixed test set of real cases, each with its expected answer, agreed with the people who do the work today.</t>
  </si>
  <si>
    <t xml:space="preserve">This is what "correct" means, written down. Without it, accuracy is an opinion and every debate is settled by seniority.</t>
  </si>
  <si>
    <t xml:space="preserve">Product owner, with domain experts</t>
  </si>
  <si>
    <t xml:space="preserve">2.2</t>
  </si>
  <si>
    <t xml:space="preserve">The pass threshold was agreed by the business owner before the final run, and the version going live meets it, overall and for each type of case.</t>
  </si>
  <si>
    <t xml:space="preserve">A bar set after you have seen the score isn't a bar. A healthy average can also hide one category that fails badly.</t>
  </si>
  <si>
    <t xml:space="preserve">2.3</t>
  </si>
  <si>
    <t xml:space="preserve">The test set covers edge cases, unhappy paths and inputs the system should refuse, as well as the everyday questions.</t>
  </si>
  <si>
    <t xml:space="preserve">Demos are tuned for the happy path. Production isn't, and neither are your users.</t>
  </si>
  <si>
    <t xml:space="preserve">ML / AI lead</t>
  </si>
  <si>
    <t xml:space="preserve">2.4</t>
  </si>
  <si>
    <t xml:space="preserve">The evaluation runs automatically in CI on every change to prompts, models, code or configuration, and a drop in score blocks the release.</t>
  </si>
  <si>
    <t xml:space="preserve">A prompt tweak that fixes one case can quietly break five others. Until this is automated, run the suite by hand before every release.</t>
  </si>
  <si>
    <t xml:space="preserve">2.5</t>
  </si>
  <si>
    <t xml:space="preserve">Where a model grades outputs, its grades have been checked against human judgement on a sample.</t>
  </si>
  <si>
    <t xml:space="preserve">An automated judge is a model too. If nobody has checked it, you are measuring one guess with another.</t>
  </si>
  <si>
    <t xml:space="preserve">3.1</t>
  </si>
  <si>
    <t xml:space="preserve">There is a written data-flow map showing which providers and services see which data, and what never leaves your perimeter.</t>
  </si>
  <si>
    <t xml:space="preserve">Your security review will ask for it. Answering at design time is cheap; answering after launch means a retrofit.</t>
  </si>
  <si>
    <t xml:space="preserve">Security lead</t>
  </si>
  <si>
    <t xml:space="preserve">3.2</t>
  </si>
  <si>
    <t xml:space="preserve">Each provider's retention, training-use and processing-region terms are confirmed in the contract and acceptable for the data involved.</t>
  </si>
  <si>
    <t xml:space="preserve">Default terms differ by provider, tier and product, and they change. A marketing page is not a contract.</t>
  </si>
  <si>
    <t xml:space="preserve">Data protection lead, with procurement</t>
  </si>
  <si>
    <t xml:space="preserve">3.3</t>
  </si>
  <si>
    <t xml:space="preserve">Credentials live in a secrets manager, are scoped to this system, and have been rotated at least once.</t>
  </si>
  <si>
    <t xml:space="preserve">A leaked key is both a bill and a data incident. Rotation is only quick if someone has done it before.</t>
  </si>
  <si>
    <t xml:space="preserve">Platform lead</t>
  </si>
  <si>
    <t xml:space="preserve">3.4</t>
  </si>
  <si>
    <t xml:space="preserve">Every point where outside content (uploads, documents, emails, web pages) meets something that can execute or act has been listed and contained.</t>
  </si>
  <si>
    <t xml:space="preserve">Data pipelines are an attack surface: a file that arrives as data can run as code, or instruct an agent with tools.</t>
  </si>
  <si>
    <t xml:space="preserve">3.5</t>
  </si>
  <si>
    <t xml:space="preserve">The system's permissions are the minimum its job needs, enforced by the platform rather than described in a prompt or a policy.</t>
  </si>
  <si>
    <t xml:space="preserve">Agents act on the controls that exist, whatever the policy document says. A permission the system doesn't have is the control that holds.</t>
  </si>
  <si>
    <t xml:space="preserve">4.1</t>
  </si>
  <si>
    <t xml:space="preserve">We have defined what the system does when it is unsure or fails (refuse, retry, escalate or fall back), and every failure is logged and visible rather than passed on as an answer.</t>
  </si>
  <si>
    <t xml:space="preserve">A silent wrong answer costs more than an honest "I can't answer that". Failure behaviour is either designed in advance or discovered by a customer.</t>
  </si>
  <si>
    <t xml:space="preserve">Product owner</t>
  </si>
  <si>
    <t xml:space="preserve">4.2</t>
  </si>
  <si>
    <t xml:space="preserve">Outputs pass a verification layer before anything acts on them: schema checks, business rules, or a second check by a model.</t>
  </si>
  <si>
    <t xml:space="preserve">Deterministic checks are cheap, fast and never hallucinate. Use them before you reach for anything cleverer.</t>
  </si>
  <si>
    <t xml:space="preserve">4.3</t>
  </si>
  <si>
    <t xml:space="preserve">A person reviews the output wherever being wrong is expensive, has the time and authority to overrule it, and the system cannot skip that step.</t>
  </si>
  <si>
    <t xml:space="preserve">Human review by design is often what makes a system deployable in a regulated process. A rubber stamp is not a control.</t>
  </si>
  <si>
    <t xml:space="preserve">4.4</t>
  </si>
  <si>
    <t xml:space="preserve">When the system escalates, it names the specific discrepancy or reason, so the reviewer has one thing to check.</t>
  </si>
  <si>
    <t xml:space="preserve">Reviewers told what doesn't reconcile resolve problems. Reviewers told only that something is wrong go hunting.</t>
  </si>
  <si>
    <t xml:space="preserve">4.5</t>
  </si>
  <si>
    <t xml:space="preserve">Users can flag a wrong answer in one step, and someone reads the flags every week.</t>
  </si>
  <si>
    <t xml:space="preserve">Users see failures first. Make reporting one cheaper than working around it, and every flag becomes a test case.</t>
  </si>
  <si>
    <t xml:space="preserve">5.1</t>
  </si>
  <si>
    <t xml:space="preserve">The cost per transaction (per query, document or case) is measured on realistic runs, including retries, and the business case holds at that cost and at expected volume.</t>
  </si>
  <si>
    <t xml:space="preserve">The demo's unit cost is not a forecast. A business case built on it is a guess that finance will eventually check.</t>
  </si>
  <si>
    <t xml:space="preserve">5.2</t>
  </si>
  <si>
    <t xml:space="preserve">Spend is attributed to this system, with a monthly budget and alerts at agreed thresholds.</t>
  </si>
  <si>
    <t xml:space="preserve">You cannot govern spend you cannot see. Alerts start a conversation; a surprise invoice starts an inquiry.</t>
  </si>
  <si>
    <t xml:space="preserve">Finance partner, with platform lead</t>
  </si>
  <si>
    <t xml:space="preserve">5.3</t>
  </si>
  <si>
    <t xml:space="preserve">Each step runs on the smallest model that clears its quality bar on your test set.</t>
  </si>
  <si>
    <t xml:space="preserve">The most capable model is often the slowest and most expensive way to do a simple step.</t>
  </si>
  <si>
    <t xml:space="preserve">5.4</t>
  </si>
  <si>
    <t xml:space="preserve">There is an agreed response-time target, and it is met at realistic load with retries included.</t>
  </si>
  <si>
    <t xml:space="preserve">Users route around slow tools. Retries that rescue accuracy also add seconds, so measure the two together.</t>
  </si>
  <si>
    <t xml:space="preserve">5.5</t>
  </si>
  <si>
    <t xml:space="preserve">The system has been load-tested at peak volume, and the provider's rate limits cover it.</t>
  </si>
  <si>
    <t xml:space="preserve">A rate limit is a capacity ceiling someone else controls. Find it in testing rather than on launch day.</t>
  </si>
  <si>
    <t xml:space="preserve">6.1</t>
  </si>
  <si>
    <t xml:space="preserve">Production quality is monitored as well as uptime: a sample of live outputs is scored regularly against the same standard as the test set, with an alert when it drops.</t>
  </si>
  <si>
    <t xml:space="preserve">A system can be up and wrong for weeks. An uptime dashboard will not tell you.</t>
  </si>
  <si>
    <t xml:space="preserve">6.2</t>
  </si>
  <si>
    <t xml:space="preserve">Model versions are pinned, and any upgrade goes through the evaluation like any other change.</t>
  </si>
  <si>
    <t xml:space="preserve">A model that updates silently is an untested release you didn't schedule.</t>
  </si>
  <si>
    <t xml:space="preserve">6.3</t>
  </si>
  <si>
    <t xml:space="preserve">There is a failover plan for when the model is withdrawn or the provider is unavailable: a fallback measured on your test set, or a manual process the business has agreed to run.</t>
  </si>
  <si>
    <t xml:space="preserve">Models get retired and restricted, sometimes at a few hours' notice. An unmeasured fallback is a guess.</t>
  </si>
  <si>
    <t xml:space="preserve">6.4</t>
  </si>
  <si>
    <t xml:space="preserve">Prompts, model settings and configuration are version-controlled with the code, and the whole set can be rolled back in minutes. Someone has done it.</t>
  </si>
  <si>
    <t xml:space="preserve">A prompt is code that changes behaviour. A rollback nobody has run is a theory.</t>
  </si>
  <si>
    <t xml:space="preserve">6.5</t>
  </si>
  <si>
    <t xml:space="preserve">Real failures, user flags and reviewer overrides are added to the test set, so it gets harder over time.</t>
  </si>
  <si>
    <t xml:space="preserve">A test set frozen at launch measures the problems you had in the pilot, not the ones you have now.</t>
  </si>
  <si>
    <t xml:space="preserve">7.1</t>
  </si>
  <si>
    <t xml:space="preserve">A named team owns the system in production, with on-call cover, a budget and the skills to change it.</t>
  </si>
  <si>
    <t xml:space="preserve">Ownership means a team with a rota. A person who happens to remember how it works is a risk.</t>
  </si>
  <si>
    <t xml:space="preserve">Head of Engineering</t>
  </si>
  <si>
    <t xml:space="preserve">7.2</t>
  </si>
  <si>
    <t xml:space="preserve">Documentation is written for the engineers who will inherit the system: architecture, design decisions and the reasons for them, configuration and known limits.</t>
  </si>
  <si>
    <t xml:space="preserve">Decisions recorded without their reasons get reversed by the next person, usually at some cost.</t>
  </si>
  <si>
    <t xml:space="preserve">7.3</t>
  </si>
  <si>
    <t xml:space="preserve">The tests and evaluation suite live in the owning team's repository, and that team runs them unaided.</t>
  </si>
  <si>
    <t xml:space="preserve">If only the builder can run the evaluation, the evaluation leaves when the builder does.</t>
  </si>
  <si>
    <t xml:space="preserve">7.4</t>
  </si>
  <si>
    <t xml:space="preserve">There is a runbook covering what to check, who to call, and how to switch the system off safely.</t>
  </si>
  <si>
    <t xml:space="preserve">The first incident is the wrong moment to work out where the off switch is.</t>
  </si>
  <si>
    <t xml:space="preserve">7.5</t>
  </si>
  <si>
    <t xml:space="preserve">Knowledge transfer is scheduled, and at least two people in the owning team have shipped a real change to the system.</t>
  </si>
  <si>
    <t xml:space="preserve">Shipping a change teaches what documents can't, and two people means no single point of failure.</t>
  </si>
  <si>
    <t xml:space="preserve">8.1</t>
  </si>
  <si>
    <t xml:space="preserve">Risk, legal and security have reviewed the system, and the sign-off path was agreed with them early.</t>
  </si>
  <si>
    <t xml:space="preserve">Their questions are the right ones. Asked in the final week, they turn into a delay nobody budgeted for.</t>
  </si>
  <si>
    <t xml:space="preserve">8.2</t>
  </si>
  <si>
    <t xml:space="preserve">Key decisions are recorded with their reasons: model choice, data boundaries, thresholds, and what a person reviews.</t>
  </si>
  <si>
    <t xml:space="preserve">When someone asks why the system behaves as it does, a decision log answers in minutes.</t>
  </si>
  <si>
    <t xml:space="preserve">8.3</t>
  </si>
  <si>
    <t xml:space="preserve">The system is in your AI register or inventory, with its owner, purpose, data, risk rating and next review date.</t>
  </si>
  <si>
    <t xml:space="preserve">You cannot govern AI you cannot list. If there is no register yet, this system is a good place to start one.</t>
  </si>
  <si>
    <t xml:space="preserve">8.4</t>
  </si>
  <si>
    <t xml:space="preserve">People affected by the system's outputs are told AI is involved where law, contract or your own policy requires it, and know how to challenge a decision.</t>
  </si>
  <si>
    <t xml:space="preserve">Some automated decisions carry legal duties to inform people and offer human review. Ask legal which apply.</t>
  </si>
  <si>
    <t xml:space="preserve">Legal / data protection lead</t>
  </si>
  <si>
    <t xml:space="preserve">8.5</t>
  </si>
  <si>
    <t xml:space="preserve">There is a route for reporting incidents and near misses, including the times a person caught a bad output before it did harm, and someone owns acting on them.</t>
  </si>
  <si>
    <t xml:space="preserve">Near misses are the cheapest lessons you will get. Without a reporting route, you only learn from the incidents.</t>
  </si>
</sst>
</file>

<file path=xl/styles.xml><?xml version="1.0" encoding="utf-8"?>
<styleSheet xmlns="http://schemas.openxmlformats.org/spreadsheetml/2006/main">
  <numFmts count="4">
    <numFmt numFmtId="164" formatCode="General"/>
    <numFmt numFmtId="165" formatCode="0%"/>
    <numFmt numFmtId="166" formatCode="dd/mm/yyyy"/>
    <numFmt numFmtId="167" formatCode="@"/>
  </numFmts>
  <fonts count="20">
    <font>
      <sz val="11"/>
      <color theme="1"/>
      <name val="Calibri"/>
      <family val="2"/>
      <charset val="1"/>
    </font>
    <font>
      <sz val="10"/>
      <name val="Arial"/>
      <family val="0"/>
    </font>
    <font>
      <sz val="10"/>
      <name val="Arial"/>
      <family val="0"/>
    </font>
    <font>
      <sz val="10"/>
      <name val="Arial"/>
      <family val="0"/>
    </font>
    <font>
      <b val="true"/>
      <sz val="18"/>
      <color rgb="FF0A1B2E"/>
      <name val="Arial"/>
      <family val="0"/>
      <charset val="1"/>
    </font>
    <font>
      <sz val="9"/>
      <color rgb="FF7A8CA0"/>
      <name val="Arial"/>
      <family val="0"/>
      <charset val="1"/>
    </font>
    <font>
      <b val="true"/>
      <sz val="10"/>
      <color rgb="FF0A1B2E"/>
      <name val="Arial"/>
      <family val="0"/>
      <charset val="1"/>
    </font>
    <font>
      <sz val="10"/>
      <color rgb="FF44586E"/>
      <name val="Arial"/>
      <family val="0"/>
      <charset val="1"/>
    </font>
    <font>
      <sz val="9"/>
      <color rgb="FF44586E"/>
      <name val="Arial"/>
      <family val="0"/>
      <charset val="1"/>
    </font>
    <font>
      <sz val="9"/>
      <color rgb="FF0000FF"/>
      <name val="Arial"/>
      <family val="0"/>
      <charset val="1"/>
    </font>
    <font>
      <sz val="10"/>
      <color rgb="FFA87A22"/>
      <name val="Arial"/>
      <family val="0"/>
      <charset val="1"/>
    </font>
    <font>
      <b val="true"/>
      <sz val="16"/>
      <color rgb="FF0A1B2E"/>
      <name val="Arial"/>
      <family val="0"/>
      <charset val="1"/>
    </font>
    <font>
      <b val="true"/>
      <sz val="12"/>
      <color rgb="FF0A1B2E"/>
      <name val="Arial"/>
      <family val="0"/>
      <charset val="1"/>
    </font>
    <font>
      <b val="true"/>
      <sz val="12"/>
      <color rgb="FF0000FF"/>
      <name val="Arial"/>
      <family val="0"/>
      <charset val="1"/>
    </font>
    <font>
      <sz val="8"/>
      <color rgb="FF7A8CA0"/>
      <name val="Arial"/>
      <family val="0"/>
      <charset val="1"/>
    </font>
    <font>
      <b val="true"/>
      <sz val="11"/>
      <color rgb="FF0A1B2E"/>
      <name val="Arial"/>
      <family val="0"/>
      <charset val="1"/>
    </font>
    <font>
      <b val="true"/>
      <sz val="9"/>
      <color rgb="FFFFFFFF"/>
      <name val="Arial"/>
      <family val="0"/>
      <charset val="1"/>
    </font>
    <font>
      <b val="true"/>
      <sz val="9"/>
      <color rgb="FF0A1B2E"/>
      <name val="Arial"/>
      <family val="0"/>
      <charset val="1"/>
    </font>
    <font>
      <sz val="9"/>
      <color rgb="FF0A1B2E"/>
      <name val="Arial"/>
      <family val="0"/>
      <charset val="1"/>
    </font>
    <font>
      <sz val="10"/>
      <name val="Arial"/>
      <family val="2"/>
    </font>
  </fonts>
  <fills count="5">
    <fill>
      <patternFill patternType="none"/>
    </fill>
    <fill>
      <patternFill patternType="gray125"/>
    </fill>
    <fill>
      <patternFill patternType="solid">
        <fgColor rgb="FFFFF6E0"/>
        <bgColor rgb="FFF4F1EA"/>
      </patternFill>
    </fill>
    <fill>
      <patternFill patternType="solid">
        <fgColor rgb="FFF4F1EA"/>
        <bgColor rgb="FFFFF6E0"/>
      </patternFill>
    </fill>
    <fill>
      <patternFill patternType="solid">
        <fgColor rgb="FF0A1B2E"/>
        <bgColor rgb="FF000000"/>
      </patternFill>
    </fill>
  </fills>
  <borders count="2">
    <border diagonalUp="false" diagonalDown="false">
      <left/>
      <right/>
      <top/>
      <bottom/>
      <diagonal/>
    </border>
    <border diagonalUp="false" diagonalDown="false">
      <left/>
      <right/>
      <top/>
      <bottom style="thin">
        <color rgb="FFD5CEC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5" fontId="12" fillId="0" borderId="0" xfId="0" applyFont="true" applyBorder="false" applyAlignment="true" applyProtection="false">
      <alignment horizontal="right" vertical="bottom" textRotation="0" wrapText="false" indent="0" shrinkToFit="false"/>
      <protection locked="true" hidden="false"/>
    </xf>
    <xf numFmtId="165" fontId="13"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6" fillId="4" borderId="0"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6" fontId="0" fillId="2"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6" fillId="4" borderId="0" xfId="0" applyFont="true" applyBorder="false" applyAlignment="true" applyProtection="false">
      <alignment horizontal="general" vertical="center" textRotation="0" wrapText="true" indent="0" shrinkToFit="false"/>
      <protection locked="true" hidden="false"/>
    </xf>
    <xf numFmtId="167" fontId="8"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1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6" fontId="8" fillId="2"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bgColor rgb="FFDCEBDD"/>
        </patternFill>
      </fill>
    </dxf>
    <dxf>
      <fill>
        <patternFill>
          <bgColor rgb="FFFBE7B5"/>
        </patternFill>
      </fill>
    </dxf>
    <dxf>
      <fill>
        <patternFill>
          <bgColor rgb="FFF4C7C3"/>
        </patternFill>
      </fill>
    </dxf>
    <dxf>
      <fill>
        <patternFill patternType="solid">
          <fgColor rgb="FF0A1B2E"/>
          <bgColor rgb="FF000000"/>
        </patternFill>
      </fill>
    </dxf>
    <dxf>
      <fill>
        <patternFill patternType="solid">
          <fgColor rgb="FFF4F1EA"/>
          <bgColor rgb="FF000000"/>
        </patternFill>
      </fill>
    </dxf>
    <dxf>
      <fill>
        <patternFill patternType="solid">
          <bgColor rgb="FF000000"/>
        </patternFill>
      </fill>
    </dxf>
    <dxf>
      <fill>
        <patternFill patternType="solid">
          <fgColor rgb="FF44586E"/>
          <bgColor rgb="FF000000"/>
        </patternFill>
      </fill>
    </dxf>
    <dxf>
      <fill>
        <patternFill patternType="solid">
          <fgColor rgb="FFFFFFFF"/>
          <bgColor rgb="FF000000"/>
        </patternFill>
      </fill>
    </dxf>
    <dxf>
      <fill>
        <patternFill patternType="solid">
          <fgColor rgb="FFFFF6E0"/>
          <bgColor rgb="FF000000"/>
        </patternFill>
      </fill>
    </dxf>
    <dxf>
      <font>
        <name val="Arial"/>
        <charset val="1"/>
        <family val="0"/>
        <b val="1"/>
        <color rgb="FF9C1C1C"/>
      </font>
      <fill>
        <patternFill>
          <bgColor rgb="FFF4C7C3"/>
        </patternFill>
      </fill>
    </dxf>
    <dxf>
      <font>
        <name val="Arial"/>
        <charset val="1"/>
        <family val="0"/>
        <color rgb="FF1E5631"/>
      </font>
      <fill>
        <patternFill>
          <bgColor rgb="FFDCEBDD"/>
        </patternFill>
      </fill>
    </dxf>
    <dxf>
      <font>
        <name val="Arial"/>
        <charset val="1"/>
        <family val="0"/>
        <color rgb="FF7A5A12"/>
      </font>
      <fill>
        <patternFill>
          <bgColor rgb="FFFBE7B5"/>
        </patternFill>
      </fill>
    </dxf>
    <dxf>
      <font>
        <name val="Arial"/>
        <charset val="1"/>
        <family val="0"/>
        <color rgb="FF7A8CA0"/>
      </font>
      <fill>
        <patternFill>
          <bgColor rgb="FFE9E4D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87A22"/>
      <rgbColor rgb="FF800080"/>
      <rgbColor rgb="FF008080"/>
      <rgbColor rgb="FFD5CEC0"/>
      <rgbColor rgb="FF7A8CA0"/>
      <rgbColor rgb="FF9999FF"/>
      <rgbColor rgb="FF7A5A12"/>
      <rgbColor rgb="FFFFF6E0"/>
      <rgbColor rgb="FFF4F1EA"/>
      <rgbColor rgb="FF660066"/>
      <rgbColor rgb="FFFF8080"/>
      <rgbColor rgb="FF0066CC"/>
      <rgbColor rgb="FFE9E4D9"/>
      <rgbColor rgb="FF000080"/>
      <rgbColor rgb="FFFF00FF"/>
      <rgbColor rgb="FFFFFF00"/>
      <rgbColor rgb="FF00FFFF"/>
      <rgbColor rgb="FF800080"/>
      <rgbColor rgb="FF800000"/>
      <rgbColor rgb="FF008080"/>
      <rgbColor rgb="FF0000FF"/>
      <rgbColor rgb="FF00CCFF"/>
      <rgbColor rgb="FFCCFFFF"/>
      <rgbColor rgb="FFDCEBDD"/>
      <rgbColor rgb="FFFBE7B5"/>
      <rgbColor rgb="FF99CCFF"/>
      <rgbColor rgb="FFFF99CC"/>
      <rgbColor rgb="FFCC99FF"/>
      <rgbColor rgb="FFF4C7C3"/>
      <rgbColor rgb="FF3366FF"/>
      <rgbColor rgb="FF33CCCC"/>
      <rgbColor rgb="FF99CC00"/>
      <rgbColor rgb="FFFFCC00"/>
      <rgbColor rgb="FFFF9900"/>
      <rgbColor rgb="FFFF6600"/>
      <rgbColor rgb="FF44586E"/>
      <rgbColor rgb="FF969696"/>
      <rgbColor rgb="FF003366"/>
      <rgbColor rgb="FF339966"/>
      <rgbColor rgb="FF0A1B2E"/>
      <rgbColor rgb="FF333300"/>
      <rgbColor rgb="FF9C1C1C"/>
      <rgbColor rgb="FF993366"/>
      <rgbColor rgb="FF333399"/>
      <rgbColor rgb="FF1E563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kisekilabs.com/book-a-call/"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2" customFormat="false" ht="22.05" hidden="false" customHeight="false" outlineLevel="0" collapsed="false">
      <c r="B2" s="1" t="s">
        <v>0</v>
      </c>
    </row>
    <row r="3" customFormat="false" ht="15" hidden="false" customHeight="false" outlineLevel="0" collapsed="false">
      <c r="B3" s="2" t="s">
        <v>1</v>
      </c>
    </row>
    <row r="5" customFormat="false" ht="45" hidden="false" customHeight="true" outlineLevel="0" collapsed="false">
      <c r="B5" s="3" t="s">
        <v>2</v>
      </c>
      <c r="C5" s="4" t="s">
        <v>3</v>
      </c>
    </row>
    <row r="6" customFormat="false" ht="45" hidden="false" customHeight="true" outlineLevel="0" collapsed="false">
      <c r="B6" s="3" t="s">
        <v>4</v>
      </c>
      <c r="C6" s="4" t="s">
        <v>5</v>
      </c>
    </row>
    <row r="7" customFormat="false" ht="30" hidden="false" customHeight="true" outlineLevel="0" collapsed="false">
      <c r="B7" s="3" t="s">
        <v>6</v>
      </c>
      <c r="C7" s="4" t="s">
        <v>7</v>
      </c>
    </row>
    <row r="8" customFormat="false" ht="30" hidden="false" customHeight="true" outlineLevel="0" collapsed="false">
      <c r="B8" s="3" t="s">
        <v>8</v>
      </c>
      <c r="C8" s="4" t="s">
        <v>9</v>
      </c>
    </row>
    <row r="9" customFormat="false" ht="45" hidden="false" customHeight="true" outlineLevel="0" collapsed="false">
      <c r="B9" s="3" t="s">
        <v>10</v>
      </c>
      <c r="C9" s="4" t="s">
        <v>11</v>
      </c>
    </row>
    <row r="10" customFormat="false" ht="30" hidden="false" customHeight="true" outlineLevel="0" collapsed="false">
      <c r="B10" s="3" t="s">
        <v>12</v>
      </c>
      <c r="C10" s="4" t="s">
        <v>13</v>
      </c>
    </row>
    <row r="11" customFormat="false" ht="30" hidden="false" customHeight="true" outlineLevel="0" collapsed="false">
      <c r="B11" s="3" t="s">
        <v>14</v>
      </c>
      <c r="C11" s="4" t="s">
        <v>15</v>
      </c>
    </row>
    <row r="12" customFormat="false" ht="30" hidden="false" customHeight="true" outlineLevel="0" collapsed="false">
      <c r="B12" s="3" t="s">
        <v>16</v>
      </c>
      <c r="C12" s="4" t="s">
        <v>17</v>
      </c>
    </row>
    <row r="14" customFormat="false" ht="15" hidden="false" customHeight="false" outlineLevel="0" collapsed="false">
      <c r="B14" s="5" t="s">
        <v>18</v>
      </c>
    </row>
    <row r="15" customFormat="false" ht="15" hidden="false" customHeight="false" outlineLevel="0" collapsed="false">
      <c r="B15" s="2" t="s">
        <v>19</v>
      </c>
      <c r="C15" s="6" t="s">
        <v>20</v>
      </c>
    </row>
    <row r="16" customFormat="false" ht="15" hidden="false" customHeight="false" outlineLevel="0" collapsed="false">
      <c r="B16" s="2" t="s">
        <v>21</v>
      </c>
      <c r="C16" s="6" t="s">
        <v>22</v>
      </c>
    </row>
    <row r="17" customFormat="false" ht="15" hidden="false" customHeight="false" outlineLevel="0" collapsed="false">
      <c r="B17" s="2" t="s">
        <v>23</v>
      </c>
      <c r="C17" s="6" t="s">
        <v>24</v>
      </c>
    </row>
    <row r="18" customFormat="false" ht="15" hidden="false" customHeight="false" outlineLevel="0" collapsed="false">
      <c r="B18" s="2" t="s">
        <v>25</v>
      </c>
      <c r="C18" s="7" t="s">
        <v>26</v>
      </c>
    </row>
    <row r="19" customFormat="false" ht="15" hidden="false" customHeight="false" outlineLevel="0" collapsed="false">
      <c r="B19" s="2" t="s">
        <v>27</v>
      </c>
      <c r="C19" s="7" t="s">
        <v>28</v>
      </c>
    </row>
    <row r="20" customFormat="false" ht="15" hidden="false" customHeight="false" outlineLevel="0" collapsed="false">
      <c r="B20" s="2" t="s">
        <v>29</v>
      </c>
      <c r="C20" s="7" t="s">
        <v>30</v>
      </c>
    </row>
    <row r="21" customFormat="false" ht="15" hidden="false" customHeight="false" outlineLevel="0" collapsed="false">
      <c r="B21" s="2" t="s">
        <v>31</v>
      </c>
      <c r="C21" s="7" t="s">
        <v>32</v>
      </c>
    </row>
    <row r="22" customFormat="false" ht="15" hidden="false" customHeight="false" outlineLevel="0" collapsed="false">
      <c r="B22" s="2" t="s">
        <v>33</v>
      </c>
      <c r="C22" s="7" t="s">
        <v>34</v>
      </c>
    </row>
    <row r="24" customFormat="false" ht="15" hidden="false" customHeight="false" outlineLevel="0" collapsed="false">
      <c r="B24" s="5" t="s">
        <v>35</v>
      </c>
    </row>
    <row r="25" customFormat="false" ht="15" hidden="false" customHeight="false" outlineLevel="0" collapsed="false">
      <c r="B25" s="7" t="s">
        <v>36</v>
      </c>
      <c r="C25" s="6" t="s">
        <v>37</v>
      </c>
    </row>
    <row r="26" customFormat="false" ht="15" hidden="false" customHeight="false" outlineLevel="0" collapsed="false">
      <c r="B26" s="8" t="s">
        <v>38</v>
      </c>
      <c r="C26" s="6" t="s">
        <v>39</v>
      </c>
    </row>
    <row r="27" customFormat="false" ht="15" hidden="false" customHeight="false" outlineLevel="0" collapsed="false">
      <c r="B27" s="9" t="s">
        <v>40</v>
      </c>
      <c r="C27" s="6" t="s">
        <v>41</v>
      </c>
    </row>
    <row r="29" customFormat="false" ht="15" hidden="false" customHeight="false" outlineLevel="0" collapsed="false">
      <c r="B29" s="5" t="s">
        <v>42</v>
      </c>
      <c r="C29" s="10" t="s">
        <v>43</v>
      </c>
    </row>
  </sheetData>
  <hyperlinks>
    <hyperlink ref="C29" r:id="rId1" display="Open gates? Request an executive briefing: https://www.kisekilabs.com/book-a-cal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6"/>
    <col collapsed="false" customWidth="true" hidden="false" outlineLevel="0" max="6" min="4" style="0" width="12"/>
    <col collapsed="false" customWidth="true" hidden="false" outlineLevel="0" max="7" min="7" style="0" width="14"/>
  </cols>
  <sheetData>
    <row r="2" customFormat="false" ht="22.05" hidden="false" customHeight="false" outlineLevel="0" collapsed="false">
      <c r="B2" s="1" t="s">
        <v>44</v>
      </c>
    </row>
    <row r="3" customFormat="false" ht="15" hidden="false" customHeight="false" outlineLevel="0" collapsed="false">
      <c r="B3" s="2" t="s">
        <v>45</v>
      </c>
    </row>
    <row r="5" customFormat="false" ht="19.7" hidden="false" customHeight="false" outlineLevel="0" collapsed="false">
      <c r="B5" s="11" t="s">
        <v>46</v>
      </c>
      <c r="C5" s="12" t="str">
        <f aca="false">IF(C9&lt;C8,"Not yet",IF(C17&gt;=C20,"Ship",IF(C17&gt;=C21,"Ship with conditions","Not yet")))</f>
        <v>Not yet</v>
      </c>
      <c r="D5" s="12"/>
      <c r="E5" s="12"/>
      <c r="F5" s="12"/>
      <c r="G5" s="12"/>
    </row>
    <row r="6" customFormat="false" ht="30" hidden="false" customHeight="true" outlineLevel="0" collapsed="false">
      <c r="B6" s="13" t="s">
        <v>47</v>
      </c>
      <c r="C6" s="14" t="str">
        <f aca="false">IF(C9&lt;C8,C10&amp;IF(C10=1," gate is"," gates are")&amp;" still open. Close every gate before go-live; run in shadow meanwhile if you must.",IF(C17&gt;=C20,"All gates passed and "&amp;TEXT(C17,"0%")&amp;" of items. Ship, with the open items on a dated list with owners.",IF(C17&gt;=C21,"All gates passed and "&amp;TEXT(C17,"0%")&amp;" of items. Ship with written conditions: an owner and a due date for every open item.","All gates passed but only "&amp;TEXT(C17,"0%")&amp;" of items. Check the gates were answered strictly before going further.")))</f>
        <v>12 gates are still open. Close every gate before go-live; run in shadow meanwhile if you must.</v>
      </c>
      <c r="D6" s="14"/>
      <c r="E6" s="14"/>
      <c r="F6" s="14"/>
      <c r="G6" s="14"/>
    </row>
    <row r="8" customFormat="false" ht="15" hidden="false" customHeight="false" outlineLevel="0" collapsed="false">
      <c r="B8" s="15" t="s">
        <v>48</v>
      </c>
      <c r="C8" s="16" t="n">
        <f aca="false">COUNTIF(Checklist!$E$5:$E$44,"Y")</f>
        <v>12</v>
      </c>
    </row>
    <row r="9" customFormat="false" ht="15" hidden="false" customHeight="false" outlineLevel="0" collapsed="false">
      <c r="B9" s="15" t="s">
        <v>49</v>
      </c>
      <c r="C9" s="16" t="n">
        <f aca="false">COUNTIFS(Checklist!$E$5:$E$44,"Y",Checklist!$H$5:$H$44,"Done")</f>
        <v>0</v>
      </c>
    </row>
    <row r="10" customFormat="false" ht="15" hidden="false" customHeight="false" outlineLevel="0" collapsed="false">
      <c r="B10" s="15" t="s">
        <v>50</v>
      </c>
      <c r="C10" s="16" t="n">
        <f aca="false">C8-C9</f>
        <v>12</v>
      </c>
    </row>
    <row r="11" customFormat="false" ht="15" hidden="false" customHeight="false" outlineLevel="0" collapsed="false">
      <c r="B11" s="15" t="s">
        <v>51</v>
      </c>
      <c r="C11" s="16" t="n">
        <f aca="false">COUNTIFS(Checklist!$E$5:$E$44,"Y",Checklist!$H$5:$H$44,"N/A")</f>
        <v>0</v>
      </c>
    </row>
    <row r="13" customFormat="false" ht="15" hidden="false" customHeight="false" outlineLevel="0" collapsed="false">
      <c r="B13" s="15" t="s">
        <v>52</v>
      </c>
      <c r="C13" s="16" t="n">
        <f aca="false">COUNTA(Checklist!$C$5:$C$44)</f>
        <v>40</v>
      </c>
    </row>
    <row r="14" customFormat="false" ht="15" hidden="false" customHeight="false" outlineLevel="0" collapsed="false">
      <c r="B14" s="15" t="s">
        <v>53</v>
      </c>
      <c r="C14" s="16" t="n">
        <f aca="false">COUNTIFS(Checklist!$E$5:$E$44,"N",Checklist!$H$5:$H$44,"N/A")</f>
        <v>0</v>
      </c>
    </row>
    <row r="15" customFormat="false" ht="15" hidden="false" customHeight="false" outlineLevel="0" collapsed="false">
      <c r="B15" s="15" t="s">
        <v>54</v>
      </c>
      <c r="C15" s="16" t="n">
        <f aca="false">C13-C14</f>
        <v>40</v>
      </c>
    </row>
    <row r="16" customFormat="false" ht="15" hidden="false" customHeight="false" outlineLevel="0" collapsed="false">
      <c r="B16" s="15" t="s">
        <v>55</v>
      </c>
      <c r="C16" s="16" t="n">
        <f aca="false">COUNTIF(Checklist!$H$5:$H$44,"Done")</f>
        <v>0</v>
      </c>
    </row>
    <row r="17" customFormat="false" ht="15" hidden="false" customHeight="false" outlineLevel="0" collapsed="false">
      <c r="B17" s="15" t="s">
        <v>56</v>
      </c>
      <c r="C17" s="17" t="n">
        <f aca="false">IF(C15=0,0,C16/C15)</f>
        <v>0</v>
      </c>
    </row>
    <row r="18" customFormat="false" ht="15" hidden="false" customHeight="false" outlineLevel="0" collapsed="false">
      <c r="B18" s="15" t="s">
        <v>57</v>
      </c>
      <c r="C18" s="16" t="n">
        <f aca="false">COUNTIF(Checklist!$H$5:$H$44,"In progress")</f>
        <v>0</v>
      </c>
    </row>
    <row r="20" customFormat="false" ht="15" hidden="false" customHeight="false" outlineLevel="0" collapsed="false">
      <c r="B20" s="15" t="s">
        <v>58</v>
      </c>
      <c r="C20" s="18" t="n">
        <v>0.8</v>
      </c>
      <c r="D20" s="19" t="s">
        <v>59</v>
      </c>
    </row>
    <row r="21" customFormat="false" ht="15" hidden="false" customHeight="false" outlineLevel="0" collapsed="false">
      <c r="B21" s="15" t="s">
        <v>60</v>
      </c>
      <c r="C21" s="18" t="n">
        <v>0.6</v>
      </c>
    </row>
    <row r="23" customFormat="false" ht="15" hidden="false" customHeight="false" outlineLevel="0" collapsed="false">
      <c r="B23" s="20" t="s">
        <v>61</v>
      </c>
    </row>
    <row r="24" customFormat="false" ht="15" hidden="false" customHeight="false" outlineLevel="0" collapsed="false">
      <c r="B24" s="21" t="s">
        <v>62</v>
      </c>
      <c r="C24" s="21" t="s">
        <v>63</v>
      </c>
      <c r="D24" s="21" t="s">
        <v>28</v>
      </c>
      <c r="E24" s="21" t="s">
        <v>48</v>
      </c>
      <c r="F24" s="21" t="s">
        <v>64</v>
      </c>
      <c r="G24" s="21" t="s">
        <v>65</v>
      </c>
    </row>
    <row r="25" customFormat="false" ht="15" hidden="false" customHeight="false" outlineLevel="0" collapsed="false">
      <c r="B25" s="22" t="s">
        <v>66</v>
      </c>
      <c r="C25" s="22" t="n">
        <f aca="false">COUNTIF(Checklist!$B$5:$B$44,$B25)</f>
        <v>5</v>
      </c>
      <c r="D25" s="22" t="n">
        <f aca="false">COUNTIFS(Checklist!$B$5:$B$44,$B25,Checklist!$H$5:$H$44,"Done")</f>
        <v>0</v>
      </c>
      <c r="E25" s="22" t="n">
        <f aca="false">COUNTIFS(Checklist!$B$5:$B$44,$B25,Checklist!$E$5:$E$44,"Y")</f>
        <v>2</v>
      </c>
      <c r="F25" s="22" t="n">
        <f aca="false">COUNTIFS(Checklist!$B$5:$B$44,$B25,Checklist!$E$5:$E$44,"Y",Checklist!$H$5:$H$44,"Done")</f>
        <v>0</v>
      </c>
      <c r="G25" s="22" t="n">
        <f aca="false">E25-F25</f>
        <v>2</v>
      </c>
    </row>
    <row r="26" customFormat="false" ht="15" hidden="false" customHeight="false" outlineLevel="0" collapsed="false">
      <c r="B26" s="22" t="s">
        <v>67</v>
      </c>
      <c r="C26" s="22" t="n">
        <f aca="false">COUNTIF(Checklist!$B$5:$B$44,$B26)</f>
        <v>5</v>
      </c>
      <c r="D26" s="22" t="n">
        <f aca="false">COUNTIFS(Checklist!$B$5:$B$44,$B26,Checklist!$H$5:$H$44,"Done")</f>
        <v>0</v>
      </c>
      <c r="E26" s="22" t="n">
        <f aca="false">COUNTIFS(Checklist!$B$5:$B$44,$B26,Checklist!$E$5:$E$44,"Y")</f>
        <v>2</v>
      </c>
      <c r="F26" s="22" t="n">
        <f aca="false">COUNTIFS(Checklist!$B$5:$B$44,$B26,Checklist!$E$5:$E$44,"Y",Checklist!$H$5:$H$44,"Done")</f>
        <v>0</v>
      </c>
      <c r="G26" s="22" t="n">
        <f aca="false">E26-F26</f>
        <v>2</v>
      </c>
    </row>
    <row r="27" customFormat="false" ht="15" hidden="false" customHeight="false" outlineLevel="0" collapsed="false">
      <c r="B27" s="22" t="s">
        <v>68</v>
      </c>
      <c r="C27" s="22" t="n">
        <f aca="false">COUNTIF(Checklist!$B$5:$B$44,$B27)</f>
        <v>5</v>
      </c>
      <c r="D27" s="22" t="n">
        <f aca="false">COUNTIFS(Checklist!$B$5:$B$44,$B27,Checklist!$H$5:$H$44,"Done")</f>
        <v>0</v>
      </c>
      <c r="E27" s="22" t="n">
        <f aca="false">COUNTIFS(Checklist!$B$5:$B$44,$B27,Checklist!$E$5:$E$44,"Y")</f>
        <v>1</v>
      </c>
      <c r="F27" s="22" t="n">
        <f aca="false">COUNTIFS(Checklist!$B$5:$B$44,$B27,Checklist!$E$5:$E$44,"Y",Checklist!$H$5:$H$44,"Done")</f>
        <v>0</v>
      </c>
      <c r="G27" s="22" t="n">
        <f aca="false">E27-F27</f>
        <v>1</v>
      </c>
    </row>
    <row r="28" customFormat="false" ht="15" hidden="false" customHeight="false" outlineLevel="0" collapsed="false">
      <c r="B28" s="22" t="s">
        <v>69</v>
      </c>
      <c r="C28" s="22" t="n">
        <f aca="false">COUNTIF(Checklist!$B$5:$B$44,$B28)</f>
        <v>5</v>
      </c>
      <c r="D28" s="22" t="n">
        <f aca="false">COUNTIFS(Checklist!$B$5:$B$44,$B28,Checklist!$H$5:$H$44,"Done")</f>
        <v>0</v>
      </c>
      <c r="E28" s="22" t="n">
        <f aca="false">COUNTIFS(Checklist!$B$5:$B$44,$B28,Checklist!$E$5:$E$44,"Y")</f>
        <v>2</v>
      </c>
      <c r="F28" s="22" t="n">
        <f aca="false">COUNTIFS(Checklist!$B$5:$B$44,$B28,Checklist!$E$5:$E$44,"Y",Checklist!$H$5:$H$44,"Done")</f>
        <v>0</v>
      </c>
      <c r="G28" s="22" t="n">
        <f aca="false">E28-F28</f>
        <v>2</v>
      </c>
    </row>
    <row r="29" customFormat="false" ht="15" hidden="false" customHeight="false" outlineLevel="0" collapsed="false">
      <c r="B29" s="22" t="s">
        <v>70</v>
      </c>
      <c r="C29" s="22" t="n">
        <f aca="false">COUNTIF(Checklist!$B$5:$B$44,$B29)</f>
        <v>5</v>
      </c>
      <c r="D29" s="22" t="n">
        <f aca="false">COUNTIFS(Checklist!$B$5:$B$44,$B29,Checklist!$H$5:$H$44,"Done")</f>
        <v>0</v>
      </c>
      <c r="E29" s="22" t="n">
        <f aca="false">COUNTIFS(Checklist!$B$5:$B$44,$B29,Checklist!$E$5:$E$44,"Y")</f>
        <v>1</v>
      </c>
      <c r="F29" s="22" t="n">
        <f aca="false">COUNTIFS(Checklist!$B$5:$B$44,$B29,Checklist!$E$5:$E$44,"Y",Checklist!$H$5:$H$44,"Done")</f>
        <v>0</v>
      </c>
      <c r="G29" s="22" t="n">
        <f aca="false">E29-F29</f>
        <v>1</v>
      </c>
    </row>
    <row r="30" customFormat="false" ht="15" hidden="false" customHeight="false" outlineLevel="0" collapsed="false">
      <c r="B30" s="22" t="s">
        <v>71</v>
      </c>
      <c r="C30" s="22" t="n">
        <f aca="false">COUNTIF(Checklist!$B$5:$B$44,$B30)</f>
        <v>5</v>
      </c>
      <c r="D30" s="22" t="n">
        <f aca="false">COUNTIFS(Checklist!$B$5:$B$44,$B30,Checklist!$H$5:$H$44,"Done")</f>
        <v>0</v>
      </c>
      <c r="E30" s="22" t="n">
        <f aca="false">COUNTIFS(Checklist!$B$5:$B$44,$B30,Checklist!$E$5:$E$44,"Y")</f>
        <v>2</v>
      </c>
      <c r="F30" s="22" t="n">
        <f aca="false">COUNTIFS(Checklist!$B$5:$B$44,$B30,Checklist!$E$5:$E$44,"Y",Checklist!$H$5:$H$44,"Done")</f>
        <v>0</v>
      </c>
      <c r="G30" s="22" t="n">
        <f aca="false">E30-F30</f>
        <v>2</v>
      </c>
    </row>
    <row r="31" customFormat="false" ht="15" hidden="false" customHeight="false" outlineLevel="0" collapsed="false">
      <c r="B31" s="22" t="s">
        <v>72</v>
      </c>
      <c r="C31" s="22" t="n">
        <f aca="false">COUNTIF(Checklist!$B$5:$B$44,$B31)</f>
        <v>5</v>
      </c>
      <c r="D31" s="22" t="n">
        <f aca="false">COUNTIFS(Checklist!$B$5:$B$44,$B31,Checklist!$H$5:$H$44,"Done")</f>
        <v>0</v>
      </c>
      <c r="E31" s="22" t="n">
        <f aca="false">COUNTIFS(Checklist!$B$5:$B$44,$B31,Checklist!$E$5:$E$44,"Y")</f>
        <v>1</v>
      </c>
      <c r="F31" s="22" t="n">
        <f aca="false">COUNTIFS(Checklist!$B$5:$B$44,$B31,Checklist!$E$5:$E$44,"Y",Checklist!$H$5:$H$44,"Done")</f>
        <v>0</v>
      </c>
      <c r="G31" s="22" t="n">
        <f aca="false">E31-F31</f>
        <v>1</v>
      </c>
    </row>
    <row r="32" customFormat="false" ht="15" hidden="false" customHeight="false" outlineLevel="0" collapsed="false">
      <c r="B32" s="22" t="s">
        <v>73</v>
      </c>
      <c r="C32" s="22" t="n">
        <f aca="false">COUNTIF(Checklist!$B$5:$B$44,$B32)</f>
        <v>5</v>
      </c>
      <c r="D32" s="22" t="n">
        <f aca="false">COUNTIFS(Checklist!$B$5:$B$44,$B32,Checklist!$H$5:$H$44,"Done")</f>
        <v>0</v>
      </c>
      <c r="E32" s="22" t="n">
        <f aca="false">COUNTIFS(Checklist!$B$5:$B$44,$B32,Checklist!$E$5:$E$44,"Y")</f>
        <v>1</v>
      </c>
      <c r="F32" s="22" t="n">
        <f aca="false">COUNTIFS(Checklist!$B$5:$B$44,$B32,Checklist!$E$5:$E$44,"Y",Checklist!$H$5:$H$44,"Done")</f>
        <v>0</v>
      </c>
      <c r="G32" s="22" t="n">
        <f aca="false">E32-F32</f>
        <v>1</v>
      </c>
    </row>
    <row r="33" customFormat="false" ht="15" hidden="false" customHeight="false" outlineLevel="0" collapsed="false">
      <c r="B33" s="23" t="s">
        <v>74</v>
      </c>
      <c r="C33" s="23" t="n">
        <f aca="false">SUM(C25:C32)</f>
        <v>40</v>
      </c>
      <c r="D33" s="23" t="n">
        <f aca="false">SUM(D25:D32)</f>
        <v>0</v>
      </c>
      <c r="E33" s="23" t="n">
        <f aca="false">SUM(E25:E32)</f>
        <v>12</v>
      </c>
      <c r="F33" s="23" t="n">
        <f aca="false">SUM(F25:F32)</f>
        <v>0</v>
      </c>
      <c r="G33" s="23" t="n">
        <f aca="false">SUM(G25:G32)</f>
        <v>12</v>
      </c>
    </row>
    <row r="35" customFormat="false" ht="15" hidden="false" customHeight="false" outlineLevel="0" collapsed="false">
      <c r="B35" s="20" t="s">
        <v>75</v>
      </c>
    </row>
    <row r="36" customFormat="false" ht="51.75" hidden="false" customHeight="true" outlineLevel="0" collapsed="false">
      <c r="B36" s="24" t="s">
        <v>76</v>
      </c>
      <c r="C36" s="25" t="s">
        <v>77</v>
      </c>
      <c r="D36" s="25"/>
      <c r="E36" s="25"/>
      <c r="F36" s="25"/>
      <c r="G36" s="25"/>
    </row>
    <row r="37" customFormat="false" ht="51.75" hidden="false" customHeight="true" outlineLevel="0" collapsed="false">
      <c r="B37" s="24" t="s">
        <v>78</v>
      </c>
      <c r="C37" s="25" t="s">
        <v>79</v>
      </c>
      <c r="D37" s="25"/>
      <c r="E37" s="25"/>
      <c r="F37" s="25"/>
      <c r="G37" s="25"/>
    </row>
    <row r="38" customFormat="false" ht="51.75" hidden="false" customHeight="true" outlineLevel="0" collapsed="false">
      <c r="B38" s="24" t="s">
        <v>80</v>
      </c>
      <c r="C38" s="25" t="s">
        <v>81</v>
      </c>
      <c r="D38" s="25"/>
      <c r="E38" s="25"/>
      <c r="F38" s="25"/>
      <c r="G38" s="25"/>
    </row>
    <row r="40" customFormat="false" ht="15" hidden="false" customHeight="false" outlineLevel="0" collapsed="false">
      <c r="B40" s="20" t="s">
        <v>82</v>
      </c>
    </row>
    <row r="41" customFormat="false" ht="15" hidden="false" customHeight="false" outlineLevel="0" collapsed="false">
      <c r="B41" s="21" t="s">
        <v>83</v>
      </c>
      <c r="C41" s="26" t="s">
        <v>84</v>
      </c>
      <c r="D41" s="26"/>
      <c r="E41" s="21" t="s">
        <v>85</v>
      </c>
    </row>
    <row r="42" customFormat="false" ht="15" hidden="false" customHeight="false" outlineLevel="0" collapsed="false">
      <c r="B42" s="22" t="s">
        <v>86</v>
      </c>
      <c r="C42" s="27"/>
      <c r="D42" s="27"/>
      <c r="E42" s="28"/>
    </row>
    <row r="43" customFormat="false" ht="15" hidden="false" customHeight="false" outlineLevel="0" collapsed="false">
      <c r="B43" s="22" t="s">
        <v>87</v>
      </c>
      <c r="C43" s="27"/>
      <c r="D43" s="27"/>
      <c r="E43" s="28"/>
    </row>
    <row r="44" customFormat="false" ht="15" hidden="false" customHeight="false" outlineLevel="0" collapsed="false">
      <c r="B44" s="22" t="s">
        <v>88</v>
      </c>
      <c r="C44" s="27"/>
      <c r="D44" s="27"/>
      <c r="E44" s="28"/>
    </row>
    <row r="45" customFormat="false" ht="15" hidden="false" customHeight="false" outlineLevel="0" collapsed="false">
      <c r="B45" s="22" t="s">
        <v>89</v>
      </c>
      <c r="C45" s="29"/>
      <c r="D45" s="29"/>
      <c r="E45" s="28"/>
    </row>
  </sheetData>
  <mergeCells count="9">
    <mergeCell ref="C5:G5"/>
    <mergeCell ref="C6:G6"/>
    <mergeCell ref="C36:G36"/>
    <mergeCell ref="C37:G37"/>
    <mergeCell ref="C38:G38"/>
    <mergeCell ref="C41:D41"/>
    <mergeCell ref="C42:D42"/>
    <mergeCell ref="C43:D43"/>
    <mergeCell ref="C44:D44"/>
  </mergeCells>
  <conditionalFormatting sqref="C5">
    <cfRule type="expression" priority="2" aboveAverage="0" equalAverage="0" bottom="0" percent="0" rank="0" text="" dxfId="0">
      <formula>C5="Ship"</formula>
    </cfRule>
    <cfRule type="expression" priority="3" aboveAverage="0" equalAverage="0" bottom="0" percent="0" rank="0" text="" dxfId="1">
      <formula>C5="Ship with conditions"</formula>
    </cfRule>
    <cfRule type="expression" priority="4" aboveAverage="0" equalAverage="0" bottom="0" percent="0" rank="0" text="" dxfId="2">
      <formula>C5="Not yet"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58"/>
    <col collapsed="false" customWidth="true" hidden="false" outlineLevel="0" max="4" min="4" style="0" width="48"/>
    <col collapsed="false" customWidth="true" hidden="false" outlineLevel="0" max="5" min="5" style="0" width="9"/>
    <col collapsed="false" customWidth="true" hidden="false" outlineLevel="0" max="6" min="6" style="0" width="22"/>
    <col collapsed="false" customWidth="true" hidden="false" outlineLevel="0" max="7" min="7" style="0" width="20"/>
    <col collapsed="false" customWidth="true" hidden="false" outlineLevel="0" max="8" min="8" style="0" width="14"/>
    <col collapsed="false" customWidth="true" hidden="false" outlineLevel="0" max="9" min="9" style="0" width="12"/>
    <col collapsed="false" customWidth="true" hidden="false" outlineLevel="0" max="10" min="10" style="0" width="32"/>
    <col collapsed="false" customWidth="true" hidden="false" outlineLevel="0" max="11" min="11" style="0" width="36"/>
  </cols>
  <sheetData>
    <row r="1" customFormat="false" ht="19.7" hidden="false" customHeight="false" outlineLevel="0" collapsed="false">
      <c r="A1" s="30" t="s">
        <v>90</v>
      </c>
    </row>
    <row r="2" customFormat="false" ht="15" hidden="false" customHeight="false" outlineLevel="0" collapsed="false">
      <c r="A2" s="2" t="s">
        <v>91</v>
      </c>
    </row>
    <row r="4" customFormat="false" ht="30" hidden="false" customHeight="true" outlineLevel="0" collapsed="false">
      <c r="A4" s="31" t="s">
        <v>19</v>
      </c>
      <c r="B4" s="31" t="s">
        <v>62</v>
      </c>
      <c r="C4" s="31" t="s">
        <v>92</v>
      </c>
      <c r="D4" s="31" t="s">
        <v>93</v>
      </c>
      <c r="E4" s="31" t="s">
        <v>94</v>
      </c>
      <c r="F4" s="31" t="s">
        <v>95</v>
      </c>
      <c r="G4" s="31" t="s">
        <v>25</v>
      </c>
      <c r="H4" s="31" t="s">
        <v>27</v>
      </c>
      <c r="I4" s="31" t="s">
        <v>29</v>
      </c>
      <c r="J4" s="31" t="s">
        <v>31</v>
      </c>
      <c r="K4" s="31" t="s">
        <v>33</v>
      </c>
    </row>
    <row r="5" customFormat="false" ht="30" hidden="false" customHeight="true" outlineLevel="0" collapsed="false">
      <c r="A5" s="32" t="s">
        <v>96</v>
      </c>
      <c r="B5" s="33" t="s">
        <v>66</v>
      </c>
      <c r="C5" s="34" t="s">
        <v>97</v>
      </c>
      <c r="D5" s="33" t="s">
        <v>98</v>
      </c>
      <c r="E5" s="35" t="s">
        <v>24</v>
      </c>
      <c r="F5" s="33" t="s">
        <v>99</v>
      </c>
      <c r="G5" s="36"/>
      <c r="H5" s="36" t="s">
        <v>100</v>
      </c>
      <c r="I5" s="37"/>
      <c r="J5" s="36"/>
      <c r="K5" s="36"/>
    </row>
    <row r="6" customFormat="false" ht="30" hidden="false" customHeight="true" outlineLevel="0" collapsed="false">
      <c r="A6" s="32" t="s">
        <v>101</v>
      </c>
      <c r="B6" s="33" t="s">
        <v>66</v>
      </c>
      <c r="C6" s="34" t="s">
        <v>102</v>
      </c>
      <c r="D6" s="33" t="s">
        <v>103</v>
      </c>
      <c r="E6" s="35" t="s">
        <v>24</v>
      </c>
      <c r="F6" s="33" t="s">
        <v>86</v>
      </c>
      <c r="G6" s="36"/>
      <c r="H6" s="36" t="s">
        <v>100</v>
      </c>
      <c r="I6" s="37"/>
      <c r="J6" s="36"/>
      <c r="K6" s="36"/>
    </row>
    <row r="7" customFormat="false" ht="45" hidden="false" customHeight="true" outlineLevel="0" collapsed="false">
      <c r="A7" s="38" t="s">
        <v>104</v>
      </c>
      <c r="B7" s="39" t="s">
        <v>66</v>
      </c>
      <c r="C7" s="40" t="s">
        <v>105</v>
      </c>
      <c r="D7" s="39" t="s">
        <v>106</v>
      </c>
      <c r="E7" s="41" t="s">
        <v>107</v>
      </c>
      <c r="F7" s="39" t="s">
        <v>108</v>
      </c>
      <c r="G7" s="36"/>
      <c r="H7" s="36" t="s">
        <v>100</v>
      </c>
      <c r="I7" s="37"/>
      <c r="J7" s="36"/>
      <c r="K7" s="36"/>
    </row>
    <row r="8" customFormat="false" ht="45" hidden="false" customHeight="true" outlineLevel="0" collapsed="false">
      <c r="A8" s="38" t="s">
        <v>109</v>
      </c>
      <c r="B8" s="39" t="s">
        <v>66</v>
      </c>
      <c r="C8" s="40" t="s">
        <v>110</v>
      </c>
      <c r="D8" s="39" t="s">
        <v>111</v>
      </c>
      <c r="E8" s="41" t="s">
        <v>107</v>
      </c>
      <c r="F8" s="39" t="s">
        <v>112</v>
      </c>
      <c r="G8" s="36"/>
      <c r="H8" s="36" t="s">
        <v>100</v>
      </c>
      <c r="I8" s="37"/>
      <c r="J8" s="36"/>
      <c r="K8" s="36"/>
    </row>
    <row r="9" customFormat="false" ht="30" hidden="false" customHeight="true" outlineLevel="0" collapsed="false">
      <c r="A9" s="38" t="s">
        <v>113</v>
      </c>
      <c r="B9" s="39" t="s">
        <v>66</v>
      </c>
      <c r="C9" s="40" t="s">
        <v>114</v>
      </c>
      <c r="D9" s="39" t="s">
        <v>115</v>
      </c>
      <c r="E9" s="41" t="s">
        <v>107</v>
      </c>
      <c r="F9" s="39" t="s">
        <v>99</v>
      </c>
      <c r="G9" s="36"/>
      <c r="H9" s="36" t="s">
        <v>100</v>
      </c>
      <c r="I9" s="37"/>
      <c r="J9" s="36"/>
      <c r="K9" s="36"/>
    </row>
    <row r="10" customFormat="false" ht="45" hidden="false" customHeight="true" outlineLevel="0" collapsed="false">
      <c r="A10" s="32" t="s">
        <v>20</v>
      </c>
      <c r="B10" s="33" t="s">
        <v>67</v>
      </c>
      <c r="C10" s="34" t="s">
        <v>116</v>
      </c>
      <c r="D10" s="33" t="s">
        <v>117</v>
      </c>
      <c r="E10" s="35" t="s">
        <v>24</v>
      </c>
      <c r="F10" s="33" t="s">
        <v>118</v>
      </c>
      <c r="G10" s="36"/>
      <c r="H10" s="36" t="s">
        <v>100</v>
      </c>
      <c r="I10" s="37"/>
      <c r="J10" s="36"/>
      <c r="K10" s="36"/>
    </row>
    <row r="11" customFormat="false" ht="45" hidden="false" customHeight="true" outlineLevel="0" collapsed="false">
      <c r="A11" s="32" t="s">
        <v>119</v>
      </c>
      <c r="B11" s="33" t="s">
        <v>67</v>
      </c>
      <c r="C11" s="34" t="s">
        <v>120</v>
      </c>
      <c r="D11" s="33" t="s">
        <v>121</v>
      </c>
      <c r="E11" s="35" t="s">
        <v>24</v>
      </c>
      <c r="F11" s="33" t="s">
        <v>86</v>
      </c>
      <c r="G11" s="36"/>
      <c r="H11" s="36" t="s">
        <v>100</v>
      </c>
      <c r="I11" s="37"/>
      <c r="J11" s="36"/>
      <c r="K11" s="36"/>
    </row>
    <row r="12" customFormat="false" ht="30" hidden="false" customHeight="true" outlineLevel="0" collapsed="false">
      <c r="A12" s="38" t="s">
        <v>122</v>
      </c>
      <c r="B12" s="39" t="s">
        <v>67</v>
      </c>
      <c r="C12" s="40" t="s">
        <v>123</v>
      </c>
      <c r="D12" s="39" t="s">
        <v>124</v>
      </c>
      <c r="E12" s="41" t="s">
        <v>107</v>
      </c>
      <c r="F12" s="39" t="s">
        <v>125</v>
      </c>
      <c r="G12" s="36"/>
      <c r="H12" s="36" t="s">
        <v>100</v>
      </c>
      <c r="I12" s="37"/>
      <c r="J12" s="36"/>
      <c r="K12" s="36"/>
    </row>
    <row r="13" customFormat="false" ht="45" hidden="false" customHeight="true" outlineLevel="0" collapsed="false">
      <c r="A13" s="38" t="s">
        <v>126</v>
      </c>
      <c r="B13" s="39" t="s">
        <v>67</v>
      </c>
      <c r="C13" s="40" t="s">
        <v>127</v>
      </c>
      <c r="D13" s="39" t="s">
        <v>128</v>
      </c>
      <c r="E13" s="41" t="s">
        <v>107</v>
      </c>
      <c r="F13" s="39" t="s">
        <v>88</v>
      </c>
      <c r="G13" s="36"/>
      <c r="H13" s="36" t="s">
        <v>100</v>
      </c>
      <c r="I13" s="37"/>
      <c r="J13" s="36"/>
      <c r="K13" s="36"/>
    </row>
    <row r="14" customFormat="false" ht="30" hidden="false" customHeight="true" outlineLevel="0" collapsed="false">
      <c r="A14" s="38" t="s">
        <v>129</v>
      </c>
      <c r="B14" s="39" t="s">
        <v>67</v>
      </c>
      <c r="C14" s="40" t="s">
        <v>130</v>
      </c>
      <c r="D14" s="39" t="s">
        <v>131</v>
      </c>
      <c r="E14" s="41" t="s">
        <v>107</v>
      </c>
      <c r="F14" s="39" t="s">
        <v>125</v>
      </c>
      <c r="G14" s="36"/>
      <c r="H14" s="36" t="s">
        <v>100</v>
      </c>
      <c r="I14" s="37"/>
      <c r="J14" s="36"/>
      <c r="K14" s="36"/>
    </row>
    <row r="15" customFormat="false" ht="45" hidden="false" customHeight="true" outlineLevel="0" collapsed="false">
      <c r="A15" s="32" t="s">
        <v>132</v>
      </c>
      <c r="B15" s="33" t="s">
        <v>68</v>
      </c>
      <c r="C15" s="34" t="s">
        <v>133</v>
      </c>
      <c r="D15" s="33" t="s">
        <v>134</v>
      </c>
      <c r="E15" s="35" t="s">
        <v>24</v>
      </c>
      <c r="F15" s="33" t="s">
        <v>135</v>
      </c>
      <c r="G15" s="36"/>
      <c r="H15" s="36" t="s">
        <v>100</v>
      </c>
      <c r="I15" s="37"/>
      <c r="J15" s="36"/>
      <c r="K15" s="36"/>
    </row>
    <row r="16" customFormat="false" ht="45" hidden="false" customHeight="true" outlineLevel="0" collapsed="false">
      <c r="A16" s="38" t="s">
        <v>136</v>
      </c>
      <c r="B16" s="39" t="s">
        <v>68</v>
      </c>
      <c r="C16" s="40" t="s">
        <v>137</v>
      </c>
      <c r="D16" s="39" t="s">
        <v>138</v>
      </c>
      <c r="E16" s="41" t="s">
        <v>107</v>
      </c>
      <c r="F16" s="39" t="s">
        <v>139</v>
      </c>
      <c r="G16" s="36"/>
      <c r="H16" s="36" t="s">
        <v>100</v>
      </c>
      <c r="I16" s="37"/>
      <c r="J16" s="36"/>
      <c r="K16" s="36"/>
    </row>
    <row r="17" customFormat="false" ht="30" hidden="false" customHeight="true" outlineLevel="0" collapsed="false">
      <c r="A17" s="38" t="s">
        <v>140</v>
      </c>
      <c r="B17" s="39" t="s">
        <v>68</v>
      </c>
      <c r="C17" s="40" t="s">
        <v>141</v>
      </c>
      <c r="D17" s="39" t="s">
        <v>142</v>
      </c>
      <c r="E17" s="41" t="s">
        <v>107</v>
      </c>
      <c r="F17" s="39" t="s">
        <v>143</v>
      </c>
      <c r="G17" s="36"/>
      <c r="H17" s="36" t="s">
        <v>100</v>
      </c>
      <c r="I17" s="37"/>
      <c r="J17" s="36"/>
      <c r="K17" s="36"/>
    </row>
    <row r="18" customFormat="false" ht="45" hidden="false" customHeight="true" outlineLevel="0" collapsed="false">
      <c r="A18" s="38" t="s">
        <v>144</v>
      </c>
      <c r="B18" s="39" t="s">
        <v>68</v>
      </c>
      <c r="C18" s="40" t="s">
        <v>145</v>
      </c>
      <c r="D18" s="39" t="s">
        <v>146</v>
      </c>
      <c r="E18" s="41" t="s">
        <v>107</v>
      </c>
      <c r="F18" s="39" t="s">
        <v>135</v>
      </c>
      <c r="G18" s="36"/>
      <c r="H18" s="36" t="s">
        <v>100</v>
      </c>
      <c r="I18" s="37"/>
      <c r="J18" s="36"/>
      <c r="K18" s="36"/>
    </row>
    <row r="19" customFormat="false" ht="45" hidden="false" customHeight="true" outlineLevel="0" collapsed="false">
      <c r="A19" s="38" t="s">
        <v>147</v>
      </c>
      <c r="B19" s="39" t="s">
        <v>68</v>
      </c>
      <c r="C19" s="40" t="s">
        <v>148</v>
      </c>
      <c r="D19" s="39" t="s">
        <v>149</v>
      </c>
      <c r="E19" s="41" t="s">
        <v>107</v>
      </c>
      <c r="F19" s="39" t="s">
        <v>135</v>
      </c>
      <c r="G19" s="36"/>
      <c r="H19" s="36" t="s">
        <v>100</v>
      </c>
      <c r="I19" s="37"/>
      <c r="J19" s="36"/>
      <c r="K19" s="36"/>
    </row>
    <row r="20" customFormat="false" ht="45" hidden="false" customHeight="true" outlineLevel="0" collapsed="false">
      <c r="A20" s="32" t="s">
        <v>150</v>
      </c>
      <c r="B20" s="33" t="s">
        <v>69</v>
      </c>
      <c r="C20" s="34" t="s">
        <v>151</v>
      </c>
      <c r="D20" s="33" t="s">
        <v>152</v>
      </c>
      <c r="E20" s="35" t="s">
        <v>24</v>
      </c>
      <c r="F20" s="33" t="s">
        <v>153</v>
      </c>
      <c r="G20" s="36"/>
      <c r="H20" s="36" t="s">
        <v>100</v>
      </c>
      <c r="I20" s="37"/>
      <c r="J20" s="36"/>
      <c r="K20" s="36"/>
    </row>
    <row r="21" customFormat="false" ht="45" hidden="false" customHeight="true" outlineLevel="0" collapsed="false">
      <c r="A21" s="38" t="s">
        <v>154</v>
      </c>
      <c r="B21" s="39" t="s">
        <v>69</v>
      </c>
      <c r="C21" s="40" t="s">
        <v>155</v>
      </c>
      <c r="D21" s="39" t="s">
        <v>156</v>
      </c>
      <c r="E21" s="41" t="s">
        <v>107</v>
      </c>
      <c r="F21" s="39" t="s">
        <v>88</v>
      </c>
      <c r="G21" s="36"/>
      <c r="H21" s="36" t="s">
        <v>100</v>
      </c>
      <c r="I21" s="37"/>
      <c r="J21" s="36"/>
      <c r="K21" s="36"/>
    </row>
    <row r="22" customFormat="false" ht="45" hidden="false" customHeight="true" outlineLevel="0" collapsed="false">
      <c r="A22" s="32" t="s">
        <v>157</v>
      </c>
      <c r="B22" s="33" t="s">
        <v>69</v>
      </c>
      <c r="C22" s="34" t="s">
        <v>158</v>
      </c>
      <c r="D22" s="33" t="s">
        <v>159</v>
      </c>
      <c r="E22" s="35" t="s">
        <v>24</v>
      </c>
      <c r="F22" s="33" t="s">
        <v>87</v>
      </c>
      <c r="G22" s="36"/>
      <c r="H22" s="36" t="s">
        <v>100</v>
      </c>
      <c r="I22" s="37"/>
      <c r="J22" s="36"/>
      <c r="K22" s="36"/>
    </row>
    <row r="23" customFormat="false" ht="45" hidden="false" customHeight="true" outlineLevel="0" collapsed="false">
      <c r="A23" s="38" t="s">
        <v>160</v>
      </c>
      <c r="B23" s="39" t="s">
        <v>69</v>
      </c>
      <c r="C23" s="40" t="s">
        <v>161</v>
      </c>
      <c r="D23" s="39" t="s">
        <v>162</v>
      </c>
      <c r="E23" s="41" t="s">
        <v>107</v>
      </c>
      <c r="F23" s="39" t="s">
        <v>153</v>
      </c>
      <c r="G23" s="36"/>
      <c r="H23" s="36" t="s">
        <v>100</v>
      </c>
      <c r="I23" s="37"/>
      <c r="J23" s="36"/>
      <c r="K23" s="36"/>
    </row>
    <row r="24" customFormat="false" ht="45" hidden="false" customHeight="true" outlineLevel="0" collapsed="false">
      <c r="A24" s="38" t="s">
        <v>163</v>
      </c>
      <c r="B24" s="39" t="s">
        <v>69</v>
      </c>
      <c r="C24" s="40" t="s">
        <v>164</v>
      </c>
      <c r="D24" s="39" t="s">
        <v>165</v>
      </c>
      <c r="E24" s="41" t="s">
        <v>107</v>
      </c>
      <c r="F24" s="39" t="s">
        <v>153</v>
      </c>
      <c r="G24" s="36"/>
      <c r="H24" s="36" t="s">
        <v>100</v>
      </c>
      <c r="I24" s="37"/>
      <c r="J24" s="36"/>
      <c r="K24" s="36"/>
    </row>
    <row r="25" customFormat="false" ht="45" hidden="false" customHeight="true" outlineLevel="0" collapsed="false">
      <c r="A25" s="32" t="s">
        <v>166</v>
      </c>
      <c r="B25" s="33" t="s">
        <v>70</v>
      </c>
      <c r="C25" s="34" t="s">
        <v>167</v>
      </c>
      <c r="D25" s="33" t="s">
        <v>168</v>
      </c>
      <c r="E25" s="35" t="s">
        <v>24</v>
      </c>
      <c r="F25" s="33" t="s">
        <v>112</v>
      </c>
      <c r="G25" s="36"/>
      <c r="H25" s="36" t="s">
        <v>100</v>
      </c>
      <c r="I25" s="37"/>
      <c r="J25" s="36"/>
      <c r="K25" s="36"/>
    </row>
    <row r="26" customFormat="false" ht="45" hidden="false" customHeight="true" outlineLevel="0" collapsed="false">
      <c r="A26" s="38" t="s">
        <v>169</v>
      </c>
      <c r="B26" s="39" t="s">
        <v>70</v>
      </c>
      <c r="C26" s="40" t="s">
        <v>170</v>
      </c>
      <c r="D26" s="39" t="s">
        <v>171</v>
      </c>
      <c r="E26" s="41" t="s">
        <v>107</v>
      </c>
      <c r="F26" s="39" t="s">
        <v>172</v>
      </c>
      <c r="G26" s="36"/>
      <c r="H26" s="36" t="s">
        <v>100</v>
      </c>
      <c r="I26" s="37"/>
      <c r="J26" s="36"/>
      <c r="K26" s="36"/>
    </row>
    <row r="27" customFormat="false" ht="30" hidden="false" customHeight="true" outlineLevel="0" collapsed="false">
      <c r="A27" s="38" t="s">
        <v>173</v>
      </c>
      <c r="B27" s="39" t="s">
        <v>70</v>
      </c>
      <c r="C27" s="40" t="s">
        <v>174</v>
      </c>
      <c r="D27" s="39" t="s">
        <v>175</v>
      </c>
      <c r="E27" s="41" t="s">
        <v>107</v>
      </c>
      <c r="F27" s="39" t="s">
        <v>125</v>
      </c>
      <c r="G27" s="36"/>
      <c r="H27" s="36" t="s">
        <v>100</v>
      </c>
      <c r="I27" s="37"/>
      <c r="J27" s="36"/>
      <c r="K27" s="36"/>
    </row>
    <row r="28" customFormat="false" ht="45" hidden="false" customHeight="true" outlineLevel="0" collapsed="false">
      <c r="A28" s="38" t="s">
        <v>176</v>
      </c>
      <c r="B28" s="39" t="s">
        <v>70</v>
      </c>
      <c r="C28" s="40" t="s">
        <v>177</v>
      </c>
      <c r="D28" s="39" t="s">
        <v>178</v>
      </c>
      <c r="E28" s="41" t="s">
        <v>107</v>
      </c>
      <c r="F28" s="39" t="s">
        <v>88</v>
      </c>
      <c r="G28" s="36"/>
      <c r="H28" s="36" t="s">
        <v>100</v>
      </c>
      <c r="I28" s="37"/>
      <c r="J28" s="36"/>
      <c r="K28" s="36"/>
    </row>
    <row r="29" customFormat="false" ht="30" hidden="false" customHeight="true" outlineLevel="0" collapsed="false">
      <c r="A29" s="38" t="s">
        <v>179</v>
      </c>
      <c r="B29" s="39" t="s">
        <v>70</v>
      </c>
      <c r="C29" s="40" t="s">
        <v>180</v>
      </c>
      <c r="D29" s="39" t="s">
        <v>181</v>
      </c>
      <c r="E29" s="41" t="s">
        <v>107</v>
      </c>
      <c r="F29" s="39" t="s">
        <v>143</v>
      </c>
      <c r="G29" s="36"/>
      <c r="H29" s="36" t="s">
        <v>100</v>
      </c>
      <c r="I29" s="37"/>
      <c r="J29" s="36"/>
      <c r="K29" s="36"/>
    </row>
    <row r="30" customFormat="false" ht="45" hidden="false" customHeight="true" outlineLevel="0" collapsed="false">
      <c r="A30" s="32" t="s">
        <v>182</v>
      </c>
      <c r="B30" s="33" t="s">
        <v>71</v>
      </c>
      <c r="C30" s="34" t="s">
        <v>183</v>
      </c>
      <c r="D30" s="33" t="s">
        <v>184</v>
      </c>
      <c r="E30" s="35" t="s">
        <v>24</v>
      </c>
      <c r="F30" s="33" t="s">
        <v>108</v>
      </c>
      <c r="G30" s="36"/>
      <c r="H30" s="36" t="s">
        <v>100</v>
      </c>
      <c r="I30" s="37"/>
      <c r="J30" s="36"/>
      <c r="K30" s="36"/>
    </row>
    <row r="31" customFormat="false" ht="30" hidden="false" customHeight="true" outlineLevel="0" collapsed="false">
      <c r="A31" s="38" t="s">
        <v>185</v>
      </c>
      <c r="B31" s="39" t="s">
        <v>71</v>
      </c>
      <c r="C31" s="40" t="s">
        <v>186</v>
      </c>
      <c r="D31" s="39" t="s">
        <v>187</v>
      </c>
      <c r="E31" s="41" t="s">
        <v>107</v>
      </c>
      <c r="F31" s="39" t="s">
        <v>88</v>
      </c>
      <c r="G31" s="36"/>
      <c r="H31" s="36" t="s">
        <v>100</v>
      </c>
      <c r="I31" s="37"/>
      <c r="J31" s="36"/>
      <c r="K31" s="36"/>
    </row>
    <row r="32" customFormat="false" ht="45" hidden="false" customHeight="true" outlineLevel="0" collapsed="false">
      <c r="A32" s="32" t="s">
        <v>188</v>
      </c>
      <c r="B32" s="33" t="s">
        <v>71</v>
      </c>
      <c r="C32" s="34" t="s">
        <v>189</v>
      </c>
      <c r="D32" s="33" t="s">
        <v>190</v>
      </c>
      <c r="E32" s="35" t="s">
        <v>24</v>
      </c>
      <c r="F32" s="33" t="s">
        <v>88</v>
      </c>
      <c r="G32" s="36"/>
      <c r="H32" s="36" t="s">
        <v>100</v>
      </c>
      <c r="I32" s="37"/>
      <c r="J32" s="36"/>
      <c r="K32" s="36"/>
    </row>
    <row r="33" customFormat="false" ht="45" hidden="false" customHeight="true" outlineLevel="0" collapsed="false">
      <c r="A33" s="38" t="s">
        <v>191</v>
      </c>
      <c r="B33" s="39" t="s">
        <v>71</v>
      </c>
      <c r="C33" s="40" t="s">
        <v>192</v>
      </c>
      <c r="D33" s="39" t="s">
        <v>193</v>
      </c>
      <c r="E33" s="41" t="s">
        <v>107</v>
      </c>
      <c r="F33" s="39" t="s">
        <v>143</v>
      </c>
      <c r="G33" s="36"/>
      <c r="H33" s="36" t="s">
        <v>100</v>
      </c>
      <c r="I33" s="37"/>
      <c r="J33" s="36"/>
      <c r="K33" s="36"/>
    </row>
    <row r="34" customFormat="false" ht="30" hidden="false" customHeight="true" outlineLevel="0" collapsed="false">
      <c r="A34" s="38" t="s">
        <v>194</v>
      </c>
      <c r="B34" s="39" t="s">
        <v>71</v>
      </c>
      <c r="C34" s="40" t="s">
        <v>195</v>
      </c>
      <c r="D34" s="39" t="s">
        <v>196</v>
      </c>
      <c r="E34" s="41" t="s">
        <v>107</v>
      </c>
      <c r="F34" s="39" t="s">
        <v>125</v>
      </c>
      <c r="G34" s="36"/>
      <c r="H34" s="36" t="s">
        <v>100</v>
      </c>
      <c r="I34" s="37"/>
      <c r="J34" s="36"/>
      <c r="K34" s="36"/>
    </row>
    <row r="35" customFormat="false" ht="30" hidden="false" customHeight="true" outlineLevel="0" collapsed="false">
      <c r="A35" s="32" t="s">
        <v>197</v>
      </c>
      <c r="B35" s="33" t="s">
        <v>72</v>
      </c>
      <c r="C35" s="34" t="s">
        <v>198</v>
      </c>
      <c r="D35" s="33" t="s">
        <v>199</v>
      </c>
      <c r="E35" s="35" t="s">
        <v>24</v>
      </c>
      <c r="F35" s="33" t="s">
        <v>200</v>
      </c>
      <c r="G35" s="36"/>
      <c r="H35" s="36" t="s">
        <v>100</v>
      </c>
      <c r="I35" s="37"/>
      <c r="J35" s="36"/>
      <c r="K35" s="36"/>
    </row>
    <row r="36" customFormat="false" ht="45" hidden="false" customHeight="true" outlineLevel="0" collapsed="false">
      <c r="A36" s="38" t="s">
        <v>201</v>
      </c>
      <c r="B36" s="39" t="s">
        <v>72</v>
      </c>
      <c r="C36" s="40" t="s">
        <v>202</v>
      </c>
      <c r="D36" s="39" t="s">
        <v>203</v>
      </c>
      <c r="E36" s="41" t="s">
        <v>107</v>
      </c>
      <c r="F36" s="39" t="s">
        <v>88</v>
      </c>
      <c r="G36" s="36"/>
      <c r="H36" s="36" t="s">
        <v>100</v>
      </c>
      <c r="I36" s="37"/>
      <c r="J36" s="36"/>
      <c r="K36" s="36"/>
    </row>
    <row r="37" customFormat="false" ht="30" hidden="false" customHeight="true" outlineLevel="0" collapsed="false">
      <c r="A37" s="38" t="s">
        <v>204</v>
      </c>
      <c r="B37" s="39" t="s">
        <v>72</v>
      </c>
      <c r="C37" s="40" t="s">
        <v>205</v>
      </c>
      <c r="D37" s="39" t="s">
        <v>206</v>
      </c>
      <c r="E37" s="41" t="s">
        <v>107</v>
      </c>
      <c r="F37" s="39" t="s">
        <v>88</v>
      </c>
      <c r="G37" s="36"/>
      <c r="H37" s="36" t="s">
        <v>100</v>
      </c>
      <c r="I37" s="37"/>
      <c r="J37" s="36"/>
      <c r="K37" s="36"/>
    </row>
    <row r="38" customFormat="false" ht="30" hidden="false" customHeight="true" outlineLevel="0" collapsed="false">
      <c r="A38" s="38" t="s">
        <v>207</v>
      </c>
      <c r="B38" s="39" t="s">
        <v>72</v>
      </c>
      <c r="C38" s="40" t="s">
        <v>208</v>
      </c>
      <c r="D38" s="39" t="s">
        <v>209</v>
      </c>
      <c r="E38" s="41" t="s">
        <v>107</v>
      </c>
      <c r="F38" s="39" t="s">
        <v>108</v>
      </c>
      <c r="G38" s="36"/>
      <c r="H38" s="36" t="s">
        <v>100</v>
      </c>
      <c r="I38" s="37"/>
      <c r="J38" s="36"/>
      <c r="K38" s="36"/>
    </row>
    <row r="39" customFormat="false" ht="30" hidden="false" customHeight="true" outlineLevel="0" collapsed="false">
      <c r="A39" s="38" t="s">
        <v>210</v>
      </c>
      <c r="B39" s="39" t="s">
        <v>72</v>
      </c>
      <c r="C39" s="40" t="s">
        <v>211</v>
      </c>
      <c r="D39" s="39" t="s">
        <v>212</v>
      </c>
      <c r="E39" s="41" t="s">
        <v>107</v>
      </c>
      <c r="F39" s="39" t="s">
        <v>200</v>
      </c>
      <c r="G39" s="36"/>
      <c r="H39" s="36" t="s">
        <v>100</v>
      </c>
      <c r="I39" s="37"/>
      <c r="J39" s="36"/>
      <c r="K39" s="36"/>
    </row>
    <row r="40" customFormat="false" ht="45" hidden="false" customHeight="true" outlineLevel="0" collapsed="false">
      <c r="A40" s="32" t="s">
        <v>213</v>
      </c>
      <c r="B40" s="33" t="s">
        <v>73</v>
      </c>
      <c r="C40" s="34" t="s">
        <v>214</v>
      </c>
      <c r="D40" s="33" t="s">
        <v>215</v>
      </c>
      <c r="E40" s="35" t="s">
        <v>24</v>
      </c>
      <c r="F40" s="33" t="s">
        <v>87</v>
      </c>
      <c r="G40" s="36"/>
      <c r="H40" s="36" t="s">
        <v>100</v>
      </c>
      <c r="I40" s="37"/>
      <c r="J40" s="36"/>
      <c r="K40" s="36"/>
    </row>
    <row r="41" customFormat="false" ht="30" hidden="false" customHeight="true" outlineLevel="0" collapsed="false">
      <c r="A41" s="38" t="s">
        <v>216</v>
      </c>
      <c r="B41" s="39" t="s">
        <v>73</v>
      </c>
      <c r="C41" s="40" t="s">
        <v>217</v>
      </c>
      <c r="D41" s="39" t="s">
        <v>218</v>
      </c>
      <c r="E41" s="41" t="s">
        <v>107</v>
      </c>
      <c r="F41" s="39" t="s">
        <v>153</v>
      </c>
      <c r="G41" s="36"/>
      <c r="H41" s="36" t="s">
        <v>100</v>
      </c>
      <c r="I41" s="37"/>
      <c r="J41" s="36"/>
      <c r="K41" s="36"/>
    </row>
    <row r="42" customFormat="false" ht="45" hidden="false" customHeight="true" outlineLevel="0" collapsed="false">
      <c r="A42" s="38" t="s">
        <v>219</v>
      </c>
      <c r="B42" s="39" t="s">
        <v>73</v>
      </c>
      <c r="C42" s="40" t="s">
        <v>220</v>
      </c>
      <c r="D42" s="39" t="s">
        <v>221</v>
      </c>
      <c r="E42" s="41" t="s">
        <v>107</v>
      </c>
      <c r="F42" s="39" t="s">
        <v>87</v>
      </c>
      <c r="G42" s="36"/>
      <c r="H42" s="36" t="s">
        <v>100</v>
      </c>
      <c r="I42" s="37"/>
      <c r="J42" s="36"/>
      <c r="K42" s="36"/>
    </row>
    <row r="43" customFormat="false" ht="45" hidden="false" customHeight="true" outlineLevel="0" collapsed="false">
      <c r="A43" s="38" t="s">
        <v>222</v>
      </c>
      <c r="B43" s="39" t="s">
        <v>73</v>
      </c>
      <c r="C43" s="40" t="s">
        <v>223</v>
      </c>
      <c r="D43" s="39" t="s">
        <v>224</v>
      </c>
      <c r="E43" s="41" t="s">
        <v>107</v>
      </c>
      <c r="F43" s="39" t="s">
        <v>225</v>
      </c>
      <c r="G43" s="36"/>
      <c r="H43" s="36" t="s">
        <v>100</v>
      </c>
      <c r="I43" s="37"/>
      <c r="J43" s="36"/>
      <c r="K43" s="36"/>
    </row>
    <row r="44" customFormat="false" ht="45" hidden="false" customHeight="true" outlineLevel="0" collapsed="false">
      <c r="A44" s="38" t="s">
        <v>226</v>
      </c>
      <c r="B44" s="39" t="s">
        <v>73</v>
      </c>
      <c r="C44" s="40" t="s">
        <v>227</v>
      </c>
      <c r="D44" s="39" t="s">
        <v>228</v>
      </c>
      <c r="E44" s="41" t="s">
        <v>107</v>
      </c>
      <c r="F44" s="39" t="s">
        <v>87</v>
      </c>
      <c r="G44" s="36"/>
      <c r="H44" s="36" t="s">
        <v>100</v>
      </c>
      <c r="I44" s="37"/>
      <c r="J44" s="36"/>
      <c r="K44" s="36"/>
    </row>
  </sheetData>
  <autoFilter ref="A4:K44"/>
  <conditionalFormatting sqref="H5:H44">
    <cfRule type="expression" priority="2" aboveAverage="0" equalAverage="0" bottom="0" percent="0" rank="0" text="" dxfId="9">
      <formula>AND($E5="Y",$H5="N/A")</formula>
    </cfRule>
    <cfRule type="expression" priority="3" aboveAverage="0" equalAverage="0" bottom="0" percent="0" rank="0" text="" dxfId="10">
      <formula>$H5="Done"</formula>
    </cfRule>
    <cfRule type="expression" priority="4" aboveAverage="0" equalAverage="0" bottom="0" percent="0" rank="0" text="" dxfId="11">
      <formula>$H5="In progress"</formula>
    </cfRule>
    <cfRule type="expression" priority="5" aboveAverage="0" equalAverage="0" bottom="0" percent="0" rank="0" text="" dxfId="12">
      <formula>$H5="N/A"</formula>
    </cfRule>
  </conditionalFormatting>
  <dataValidations count="3">
    <dataValidation allowBlank="false" error="Choose Not started, In progress, Done or N/A." errorStyle="stop" errorTitle="Status" operator="between" showDropDown="false" showErrorMessage="true" showInputMessage="false" sqref="H5:H44" type="list">
      <formula1>"Not started,In progress,Done,N/A"</formula1>
      <formula2>0</formula2>
    </dataValidation>
    <dataValidation allowBlank="false" errorStyle="stop" operator="between" showDropDown="false" showErrorMessage="false" showInputMessage="false" sqref="E5:E44" type="list">
      <formula1>"Y,N"</formula1>
      <formula2>0</formula2>
    </dataValidation>
    <dataValidation allowBlank="true" error="Enter a date, e.g. 14/11/2026." errorStyle="stop" operator="greaterThan" showDropDown="false" showErrorMessage="true" showInputMessage="false" sqref="I5:I44" type="date">
      <formula1>DATE(2020,1,1)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2026-10-01T23:19:13Z</dcterms:created>
  <dc:creator>openpyxl</dc:creator>
  <dc:description/>
  <dc:language>en-GB</dc:language>
  <cp:lastModifiedBy/>
  <dcterms:modified xsi:type="dcterms:W3CDTF">2026-10-01T23:19:13Z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